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2.xml" ContentType="application/vnd.openxmlformats-officedocument.drawing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filterPrivacy="1"/>
  <xr:revisionPtr revIDLastSave="0" documentId="13_ncr:1_{03440781-7433-4161-9655-7CD7CB4114A3}" xr6:coauthVersionLast="47" xr6:coauthVersionMax="47" xr10:uidLastSave="{00000000-0000-0000-0000-000000000000}"/>
  <workbookProtection workbookAlgorithmName="SHA-512" workbookHashValue="UqWPd6B1rt1kYVF5gmOP98V4nA/kjbkIoJEaHe8fnPm0waRiEUt7U9c5dPXeJpIYsYA8h3fVBbAC1it6nH8qmw==" workbookSaltValue="Vz+WXamnBbfo0JOKVSisCA==" workbookSpinCount="100000" lockStructure="1"/>
  <bookViews>
    <workbookView xWindow="-120" yWindow="-120" windowWidth="29040" windowHeight="15720" tabRatio="945" xr2:uid="{00000000-000D-0000-FFFF-FFFF00000000}"/>
  </bookViews>
  <sheets>
    <sheet name="2024 Elections communales " sheetId="1" r:id="rId1"/>
    <sheet name="Graphiques - Site" sheetId="6" r:id="rId2"/>
    <sheet name="Candidat-e-s par commune" sheetId="3" r:id="rId3"/>
    <sheet name="Elu-e-s par communes" sheetId="2" r:id="rId4"/>
    <sheet name="Représentation féminine" sheetId="4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1" i="6" l="1"/>
  <c r="C22" i="6"/>
  <c r="C23" i="6"/>
  <c r="C24" i="6"/>
  <c r="C25" i="6"/>
  <c r="C26" i="6"/>
  <c r="C27" i="6"/>
  <c r="C20" i="6"/>
  <c r="C6" i="6"/>
  <c r="C7" i="6"/>
  <c r="C8" i="6"/>
  <c r="C9" i="6"/>
  <c r="C10" i="6"/>
  <c r="C11" i="6"/>
  <c r="C12" i="6"/>
  <c r="C13" i="6"/>
  <c r="C5" i="6"/>
  <c r="AC165" i="1"/>
  <c r="F52" i="1"/>
  <c r="F35" i="1"/>
  <c r="C35" i="1" s="1"/>
  <c r="N35" i="1"/>
  <c r="F72" i="1"/>
  <c r="D72" i="1"/>
  <c r="B72" i="1"/>
  <c r="D153" i="1"/>
  <c r="D154" i="1"/>
  <c r="D155" i="1"/>
  <c r="D156" i="1"/>
  <c r="D157" i="1"/>
  <c r="D152" i="1"/>
  <c r="G153" i="1"/>
  <c r="G154" i="1"/>
  <c r="G155" i="1"/>
  <c r="G156" i="1"/>
  <c r="G157" i="1"/>
  <c r="G152" i="1"/>
  <c r="G127" i="1"/>
  <c r="D127" i="1"/>
  <c r="F127" i="1"/>
  <c r="E127" i="1"/>
  <c r="C127" i="1"/>
  <c r="B127" i="1"/>
  <c r="G126" i="1"/>
  <c r="D126" i="1"/>
  <c r="D97" i="1"/>
  <c r="D98" i="1"/>
  <c r="D99" i="1"/>
  <c r="D100" i="1"/>
  <c r="D101" i="1"/>
  <c r="N73" i="1"/>
  <c r="F10" i="1"/>
  <c r="D10" i="1"/>
  <c r="B10" i="1"/>
  <c r="J73" i="1"/>
  <c r="L73" i="1"/>
  <c r="M73" i="1" s="1"/>
  <c r="D111" i="1"/>
  <c r="D112" i="1"/>
  <c r="D113" i="1"/>
  <c r="D114" i="1"/>
  <c r="D115" i="1"/>
  <c r="D110" i="1"/>
  <c r="G111" i="1"/>
  <c r="G112" i="1"/>
  <c r="G113" i="1"/>
  <c r="G114" i="1"/>
  <c r="G115" i="1"/>
  <c r="G110" i="1"/>
  <c r="C86" i="1"/>
  <c r="E86" i="1"/>
  <c r="F86" i="1"/>
  <c r="B86" i="1"/>
  <c r="F51" i="1"/>
  <c r="E51" i="1" s="1"/>
  <c r="F50" i="1"/>
  <c r="C50" i="1" s="1"/>
  <c r="E72" i="1"/>
  <c r="C66" i="1"/>
  <c r="C67" i="1"/>
  <c r="C68" i="1"/>
  <c r="C69" i="1"/>
  <c r="C70" i="1"/>
  <c r="C65" i="1"/>
  <c r="E66" i="1"/>
  <c r="E67" i="1"/>
  <c r="E68" i="1"/>
  <c r="E69" i="1"/>
  <c r="E70" i="1"/>
  <c r="E65" i="1"/>
  <c r="M67" i="1"/>
  <c r="M68" i="1"/>
  <c r="M69" i="1"/>
  <c r="M70" i="1"/>
  <c r="M65" i="1"/>
  <c r="K65" i="1"/>
  <c r="K67" i="1"/>
  <c r="K68" i="1"/>
  <c r="K69" i="1"/>
  <c r="K70" i="1"/>
  <c r="E9" i="1"/>
  <c r="E8" i="1"/>
  <c r="C9" i="1"/>
  <c r="C8" i="1"/>
  <c r="D85" i="1"/>
  <c r="G85" i="1"/>
  <c r="N34" i="1"/>
  <c r="K34" i="1" s="1"/>
  <c r="N30" i="1"/>
  <c r="K30" i="1" s="1"/>
  <c r="N29" i="1"/>
  <c r="L35" i="1"/>
  <c r="J35" i="1"/>
  <c r="N31" i="1"/>
  <c r="M31" i="1" s="1"/>
  <c r="M32" i="1"/>
  <c r="M33" i="1"/>
  <c r="M192" i="1"/>
  <c r="L192" i="1" s="1"/>
  <c r="M193" i="1"/>
  <c r="J193" i="1" s="1"/>
  <c r="M194" i="1"/>
  <c r="L194" i="1" s="1"/>
  <c r="M195" i="1"/>
  <c r="L195" i="1" s="1"/>
  <c r="M196" i="1"/>
  <c r="L196" i="1" s="1"/>
  <c r="M197" i="1"/>
  <c r="L197" i="1" s="1"/>
  <c r="M198" i="1"/>
  <c r="J198" i="1" s="1"/>
  <c r="M199" i="1"/>
  <c r="J199" i="1" s="1"/>
  <c r="M200" i="1"/>
  <c r="J200" i="1" s="1"/>
  <c r="M201" i="1"/>
  <c r="J201" i="1" s="1"/>
  <c r="M202" i="1"/>
  <c r="J202" i="1" s="1"/>
  <c r="M203" i="1"/>
  <c r="L203" i="1" s="1"/>
  <c r="K204" i="1"/>
  <c r="I204" i="1"/>
  <c r="F192" i="1"/>
  <c r="C192" i="1" s="1"/>
  <c r="F193" i="1"/>
  <c r="C193" i="1" s="1"/>
  <c r="F194" i="1"/>
  <c r="C194" i="1" s="1"/>
  <c r="F195" i="1"/>
  <c r="C195" i="1" s="1"/>
  <c r="F196" i="1"/>
  <c r="C196" i="1" s="1"/>
  <c r="F197" i="1"/>
  <c r="E197" i="1" s="1"/>
  <c r="F198" i="1"/>
  <c r="E198" i="1" s="1"/>
  <c r="F199" i="1"/>
  <c r="E199" i="1" s="1"/>
  <c r="F200" i="1"/>
  <c r="C200" i="1" s="1"/>
  <c r="F201" i="1"/>
  <c r="C201" i="1" s="1"/>
  <c r="F202" i="1"/>
  <c r="C202" i="1" s="1"/>
  <c r="F203" i="1"/>
  <c r="C203" i="1" s="1"/>
  <c r="D204" i="1"/>
  <c r="F204" i="1" s="1"/>
  <c r="C204" i="1" s="1"/>
  <c r="B204" i="1"/>
  <c r="G139" i="1"/>
  <c r="G140" i="1"/>
  <c r="G141" i="1"/>
  <c r="G142" i="1"/>
  <c r="G143" i="1"/>
  <c r="G138" i="1"/>
  <c r="D139" i="1"/>
  <c r="D140" i="1"/>
  <c r="D141" i="1"/>
  <c r="D142" i="1"/>
  <c r="D143" i="1"/>
  <c r="D138" i="1"/>
  <c r="G125" i="1"/>
  <c r="D125" i="1"/>
  <c r="G97" i="1"/>
  <c r="G98" i="1"/>
  <c r="G99" i="1"/>
  <c r="G100" i="1"/>
  <c r="G101" i="1"/>
  <c r="G96" i="1"/>
  <c r="D96" i="1"/>
  <c r="D84" i="1"/>
  <c r="G84" i="1"/>
  <c r="D52" i="1"/>
  <c r="B52" i="1"/>
  <c r="P124" i="2"/>
  <c r="O124" i="2"/>
  <c r="F30" i="1"/>
  <c r="C30" i="1" s="1"/>
  <c r="F31" i="1"/>
  <c r="C31" i="1" s="1"/>
  <c r="F32" i="1"/>
  <c r="C32" i="1" s="1"/>
  <c r="F33" i="1"/>
  <c r="E33" i="1" s="1"/>
  <c r="F34" i="1"/>
  <c r="C34" i="1" s="1"/>
  <c r="F29" i="1"/>
  <c r="E29" i="1" s="1"/>
  <c r="C198" i="1" l="1"/>
  <c r="M35" i="1"/>
  <c r="C72" i="1"/>
  <c r="M204" i="1"/>
  <c r="L204" i="1" s="1"/>
  <c r="E10" i="1"/>
  <c r="K73" i="1"/>
  <c r="G86" i="1"/>
  <c r="D86" i="1"/>
  <c r="C29" i="1"/>
  <c r="K35" i="1"/>
  <c r="C10" i="1"/>
  <c r="E31" i="1"/>
  <c r="K29" i="1"/>
  <c r="M29" i="1"/>
  <c r="K33" i="1"/>
  <c r="M30" i="1"/>
  <c r="K32" i="1"/>
  <c r="K31" i="1"/>
  <c r="M34" i="1"/>
  <c r="J196" i="1"/>
  <c r="J195" i="1"/>
  <c r="J194" i="1"/>
  <c r="J192" i="1"/>
  <c r="L201" i="1"/>
  <c r="L202" i="1"/>
  <c r="J203" i="1"/>
  <c r="L200" i="1"/>
  <c r="J197" i="1"/>
  <c r="L193" i="1"/>
  <c r="L199" i="1"/>
  <c r="L198" i="1"/>
  <c r="E204" i="1"/>
  <c r="E203" i="1"/>
  <c r="E194" i="1"/>
  <c r="E200" i="1"/>
  <c r="E196" i="1"/>
  <c r="C199" i="1"/>
  <c r="E195" i="1"/>
  <c r="C197" i="1"/>
  <c r="E192" i="1"/>
  <c r="E202" i="1"/>
  <c r="E201" i="1"/>
  <c r="E193" i="1"/>
  <c r="E35" i="1"/>
  <c r="E30" i="1"/>
  <c r="E32" i="1"/>
  <c r="E50" i="1"/>
  <c r="C51" i="1"/>
  <c r="E34" i="1"/>
  <c r="E52" i="1"/>
  <c r="C33" i="1"/>
  <c r="J204" i="1" l="1"/>
  <c r="C52" i="1"/>
</calcChain>
</file>

<file path=xl/sharedStrings.xml><?xml version="1.0" encoding="utf-8"?>
<sst xmlns="http://schemas.openxmlformats.org/spreadsheetml/2006/main" count="10919" uniqueCount="1896">
  <si>
    <t xml:space="preserve">Région </t>
  </si>
  <si>
    <t>femmes</t>
  </si>
  <si>
    <t>hommes</t>
  </si>
  <si>
    <t>hommes2</t>
  </si>
  <si>
    <t>TOTAL</t>
  </si>
  <si>
    <t>nombre</t>
  </si>
  <si>
    <t>%</t>
  </si>
  <si>
    <t>Valais romand</t>
  </si>
  <si>
    <t>Haut-Valais</t>
  </si>
  <si>
    <t>Années</t>
  </si>
  <si>
    <t>femmes2</t>
  </si>
  <si>
    <t>VALAIS ROMAND</t>
  </si>
  <si>
    <t>HAUT VALAIS</t>
  </si>
  <si>
    <t>Région</t>
  </si>
  <si>
    <t>%Candidats</t>
  </si>
  <si>
    <t>%Elus</t>
  </si>
  <si>
    <t>%taux d'élection</t>
  </si>
  <si>
    <t>%candidats</t>
  </si>
  <si>
    <t>%candidats2</t>
  </si>
  <si>
    <t>%élues</t>
  </si>
  <si>
    <t>%taux d'élection2</t>
  </si>
  <si>
    <t>par région et par sexe</t>
  </si>
  <si>
    <t>Taux d'élection par parti, par région et par sexe</t>
  </si>
  <si>
    <t xml:space="preserve">Parti </t>
  </si>
  <si>
    <t>%élus</t>
  </si>
  <si>
    <t>%candidates</t>
  </si>
  <si>
    <t xml:space="preserve">Proportion d'élection par région et par sexes </t>
  </si>
  <si>
    <t>Proportion d'élection par parti, région et sexe</t>
  </si>
  <si>
    <t xml:space="preserve">Représentation féminine dans les postes exécutifs </t>
  </si>
  <si>
    <t xml:space="preserve">Haut Valais </t>
  </si>
  <si>
    <t xml:space="preserve">Communes avec une femme à la présidence </t>
  </si>
  <si>
    <t>Communes avec une femme à la vice-présidence</t>
  </si>
  <si>
    <t>Valais Romand</t>
  </si>
  <si>
    <t>Haut Valais</t>
  </si>
  <si>
    <t>Communes</t>
  </si>
  <si>
    <t>nombre2</t>
  </si>
  <si>
    <t>%2</t>
  </si>
  <si>
    <t>Parti</t>
  </si>
  <si>
    <t>SOURCES</t>
  </si>
  <si>
    <t>PS</t>
  </si>
  <si>
    <t>Le Centre</t>
  </si>
  <si>
    <t>PLR</t>
  </si>
  <si>
    <t>UDC</t>
  </si>
  <si>
    <t>AdG</t>
  </si>
  <si>
    <t>PCS</t>
  </si>
  <si>
    <t xml:space="preserve">Autres </t>
  </si>
  <si>
    <t>GLP</t>
  </si>
  <si>
    <t>SVP</t>
  </si>
  <si>
    <t>SP</t>
  </si>
  <si>
    <t>Femmes</t>
  </si>
  <si>
    <t>Hommes</t>
  </si>
  <si>
    <t>Verts</t>
  </si>
  <si>
    <t>FDP</t>
  </si>
  <si>
    <t>Andere</t>
  </si>
  <si>
    <t>RESULTATS ELECTIONS COMMUNALES 2024 : ELU-E-S PAR COMMUNES</t>
  </si>
  <si>
    <t xml:space="preserve">1.Sierre </t>
  </si>
  <si>
    <t>Le centre</t>
  </si>
  <si>
    <t>2. Sion</t>
  </si>
  <si>
    <t>VERTS</t>
  </si>
  <si>
    <t xml:space="preserve">3. Martigny </t>
  </si>
  <si>
    <t xml:space="preserve">PLR </t>
  </si>
  <si>
    <t xml:space="preserve">le centre </t>
  </si>
  <si>
    <t xml:space="preserve">PS </t>
  </si>
  <si>
    <t xml:space="preserve">4. Monthey </t>
  </si>
  <si>
    <t>FEMMES</t>
  </si>
  <si>
    <t>HOMMES</t>
  </si>
  <si>
    <t xml:space="preserve">Le centre </t>
  </si>
  <si>
    <t>Monthey Demain</t>
  </si>
  <si>
    <t xml:space="preserve">5. Crans Montana </t>
  </si>
  <si>
    <t>MDC</t>
  </si>
  <si>
    <t>6.Val de Bagnes</t>
  </si>
  <si>
    <t>Entremont Autrement</t>
  </si>
  <si>
    <t>8. Grimisuat</t>
  </si>
  <si>
    <t>Grimisuat autrement</t>
  </si>
  <si>
    <t>Centre</t>
  </si>
  <si>
    <t xml:space="preserve">9. Vétroz </t>
  </si>
  <si>
    <t>Alternative vétrozaine</t>
  </si>
  <si>
    <t>10. Massongex</t>
  </si>
  <si>
    <t xml:space="preserve">11. Grône </t>
  </si>
  <si>
    <t>Autrement</t>
  </si>
  <si>
    <t>12. Savièse</t>
  </si>
  <si>
    <t>13. Saxon</t>
  </si>
  <si>
    <t>Réussir ensemble !</t>
  </si>
  <si>
    <t>Nous Saxon</t>
  </si>
  <si>
    <t xml:space="preserve">14. Icogne </t>
  </si>
  <si>
    <t>Parti socilaiste et inédpendant</t>
  </si>
  <si>
    <t>l'Alternative</t>
  </si>
  <si>
    <t>MISE</t>
  </si>
  <si>
    <t xml:space="preserve">16. Conthey </t>
  </si>
  <si>
    <t xml:space="preserve">Alliance communale </t>
  </si>
  <si>
    <t>Les Verts</t>
  </si>
  <si>
    <t xml:space="preserve">17. Arbaz </t>
  </si>
  <si>
    <t>GDIP</t>
  </si>
  <si>
    <t>Arbaz Durablement</t>
  </si>
  <si>
    <t xml:space="preserve">18. Port Valais </t>
  </si>
  <si>
    <t>Indépendant</t>
  </si>
  <si>
    <t xml:space="preserve">19. Ayent </t>
  </si>
  <si>
    <t xml:space="preserve">20. Saint Maurice </t>
  </si>
  <si>
    <t xml:space="preserve">21. Champéry </t>
  </si>
  <si>
    <t>Avenir Champerolin</t>
  </si>
  <si>
    <t>22. Chamoson</t>
  </si>
  <si>
    <t>PIC</t>
  </si>
  <si>
    <t xml:space="preserve">23. Riddes </t>
  </si>
  <si>
    <t>24. Sembrancher</t>
  </si>
  <si>
    <t>PRD</t>
  </si>
  <si>
    <t>25. Leytron</t>
  </si>
  <si>
    <t>26. Lens</t>
  </si>
  <si>
    <t>Vert'libéraux</t>
  </si>
  <si>
    <t>27. Martigny combe</t>
  </si>
  <si>
    <t>Un siège à pourvoir</t>
  </si>
  <si>
    <t>28. Troistorrents</t>
  </si>
  <si>
    <t>MIIC</t>
  </si>
  <si>
    <t>29.Salvan</t>
  </si>
  <si>
    <t>Les verts</t>
  </si>
  <si>
    <t xml:space="preserve">30. Hérémences </t>
  </si>
  <si>
    <t>31. Mont Noble</t>
  </si>
  <si>
    <t>32. Nendaz</t>
  </si>
  <si>
    <t>Alliane citoyenne pour Mont-noble</t>
  </si>
  <si>
    <t>33. Collombey-Muraz</t>
  </si>
  <si>
    <t>34. Val D'illiez</t>
  </si>
  <si>
    <t>Ouverture Val-D'illienne</t>
  </si>
  <si>
    <t>35. Ardon</t>
  </si>
  <si>
    <t>36. Anniviers</t>
  </si>
  <si>
    <t>37. Saint-Léonard</t>
  </si>
  <si>
    <t>Les Indépendants</t>
  </si>
  <si>
    <t>38. Noble Contrée</t>
  </si>
  <si>
    <t>39. Vouvry</t>
  </si>
  <si>
    <t>Vouvry en mouvement et le Cnetre Ensemble</t>
  </si>
  <si>
    <t>40. Vionnaz</t>
  </si>
  <si>
    <t>41. Isérables</t>
  </si>
  <si>
    <t>Isérables avant tout</t>
  </si>
  <si>
    <t xml:space="preserve">42. Evolène </t>
  </si>
  <si>
    <t>43. Veysonnaz</t>
  </si>
  <si>
    <t>AGIR</t>
  </si>
  <si>
    <t>UNIS POUR DEMAIN</t>
  </si>
  <si>
    <t>44. Liddes</t>
  </si>
  <si>
    <t>Entremont-Autrement</t>
  </si>
  <si>
    <t>45. Saint-Gingolph</t>
  </si>
  <si>
    <t>Liste Citoyenne</t>
  </si>
  <si>
    <t>Liste Entente</t>
  </si>
  <si>
    <t xml:space="preserve">46. Vex </t>
  </si>
  <si>
    <t>Sans parti</t>
  </si>
  <si>
    <t>Alliance citoyenne</t>
  </si>
  <si>
    <t>47. Collonges</t>
  </si>
  <si>
    <t>sans parti</t>
  </si>
  <si>
    <t xml:space="preserve">Engagement pour Collonges </t>
  </si>
  <si>
    <t>48. Saillon</t>
  </si>
  <si>
    <t>49. Trient</t>
  </si>
  <si>
    <t>Entente communale</t>
  </si>
  <si>
    <t xml:space="preserve">50. Finhaut </t>
  </si>
  <si>
    <t>Harmonie</t>
  </si>
  <si>
    <t>Horizons</t>
  </si>
  <si>
    <t xml:space="preserve">51. Bourg saint pierre </t>
  </si>
  <si>
    <t>Avenir bordillon</t>
  </si>
  <si>
    <t>52. Saint Martin</t>
  </si>
  <si>
    <t>53. Chalais</t>
  </si>
  <si>
    <t>Vision commune chalais</t>
  </si>
  <si>
    <t>54. Vérossaz</t>
  </si>
  <si>
    <t>Ensemble pour Vérossaz</t>
  </si>
  <si>
    <t>55. Vernayaz</t>
  </si>
  <si>
    <t xml:space="preserve">56. Dorénaz </t>
  </si>
  <si>
    <t>Soli'Dorénaz</t>
  </si>
  <si>
    <t>57. Bovernier</t>
  </si>
  <si>
    <t>Indépendants chrétiens-sociaux</t>
  </si>
  <si>
    <t>58. Chippis</t>
  </si>
  <si>
    <t>59. Evionnaz</t>
  </si>
  <si>
    <t xml:space="preserve">SOURCE FR/DE :https://live.canal9.ch/?lang=fr&amp;live=false#  </t>
  </si>
  <si>
    <t>Keine</t>
  </si>
  <si>
    <t>Die Mitte</t>
  </si>
  <si>
    <t>2. Grengiols</t>
  </si>
  <si>
    <t>Zukunft Grengiols</t>
  </si>
  <si>
    <t>3. St.Niklaus</t>
  </si>
  <si>
    <t>Die mitte</t>
  </si>
  <si>
    <t>NEO</t>
  </si>
  <si>
    <t>4. Bettermeralp</t>
  </si>
  <si>
    <t>Liste 1</t>
  </si>
  <si>
    <t>Liste 2</t>
  </si>
  <si>
    <t>5. Blatten</t>
  </si>
  <si>
    <t>6. Ausserberg</t>
  </si>
  <si>
    <t>Die Mitte/NEO</t>
  </si>
  <si>
    <t>7. Stalenried</t>
  </si>
  <si>
    <t>8. Saas Almagell</t>
  </si>
  <si>
    <t xml:space="preserve">Gemeinsam für Almagell </t>
  </si>
  <si>
    <t>9. Simplon</t>
  </si>
  <si>
    <t xml:space="preserve">10. Termen </t>
  </si>
  <si>
    <t>11. Leuk</t>
  </si>
  <si>
    <t>12. Albinen</t>
  </si>
  <si>
    <t>13. Bitsch</t>
  </si>
  <si>
    <t xml:space="preserve">Liste 1 </t>
  </si>
  <si>
    <t>Liste Fair Bitsch</t>
  </si>
  <si>
    <t>14. Visperterminen</t>
  </si>
  <si>
    <t>15. Reid Brig</t>
  </si>
  <si>
    <t>16. Naters</t>
  </si>
  <si>
    <t>17. Brig-Glis</t>
  </si>
  <si>
    <t>18. Visp</t>
  </si>
  <si>
    <t>19. Kippel</t>
  </si>
  <si>
    <t>20. Steg Hohtenn</t>
  </si>
  <si>
    <t>Liste 3</t>
  </si>
  <si>
    <t>21. Gampel Bratsch</t>
  </si>
  <si>
    <t>Gampel-Bratsch lebt und bewegt</t>
  </si>
  <si>
    <t>22. Salgesch</t>
  </si>
  <si>
    <t>23. Laden</t>
  </si>
  <si>
    <t>Bürgerliche Parteien</t>
  </si>
  <si>
    <t>24. Saas Grund</t>
  </si>
  <si>
    <t>die Mitte</t>
  </si>
  <si>
    <t>25. Embd</t>
  </si>
  <si>
    <t xml:space="preserve">Keine </t>
  </si>
  <si>
    <t>26. Saas Fee</t>
  </si>
  <si>
    <t>die mitte</t>
  </si>
  <si>
    <t>27. Raron</t>
  </si>
  <si>
    <t xml:space="preserve">28. Grächen </t>
  </si>
  <si>
    <t>Bündnis für Grächen</t>
  </si>
  <si>
    <t>29. Zermatt</t>
  </si>
  <si>
    <t>neo-die sozialliberale Mitte</t>
  </si>
  <si>
    <t>30. Ergisch</t>
  </si>
  <si>
    <t>Unabhängige</t>
  </si>
  <si>
    <t>31. Turtmann Unterems</t>
  </si>
  <si>
    <t>32. Lax</t>
  </si>
  <si>
    <t>33. Varen</t>
  </si>
  <si>
    <t xml:space="preserve">34. Unterbäch </t>
  </si>
  <si>
    <t>35. Wiler</t>
  </si>
  <si>
    <t>36. Ferden</t>
  </si>
  <si>
    <t>37. Obergoms</t>
  </si>
  <si>
    <t>Freie Liste Obergoms</t>
  </si>
  <si>
    <t>38. Bellwald</t>
  </si>
  <si>
    <t>keine</t>
  </si>
  <si>
    <t>39. Goms</t>
  </si>
  <si>
    <t>40. Binn</t>
  </si>
  <si>
    <t xml:space="preserve">41. Mörel-Filet </t>
  </si>
  <si>
    <t>Liste A</t>
  </si>
  <si>
    <t>Liste B</t>
  </si>
  <si>
    <t>42. Eggerberg</t>
  </si>
  <si>
    <t>Freie Wäler Eggerberg</t>
  </si>
  <si>
    <t>43. Törbel</t>
  </si>
  <si>
    <t>Neo und Mitte</t>
  </si>
  <si>
    <t xml:space="preserve">44. Zwischbergen </t>
  </si>
  <si>
    <t>Liste Bauernberband</t>
  </si>
  <si>
    <t>45. Zeneggen</t>
  </si>
  <si>
    <t>46. Täsch</t>
  </si>
  <si>
    <t>47. Stalden</t>
  </si>
  <si>
    <t>Mitte-Parteien</t>
  </si>
  <si>
    <t>48. Saas Balen</t>
  </si>
  <si>
    <t>Gemeinsam für Saas-Balen</t>
  </si>
  <si>
    <t>49. Leukerbad</t>
  </si>
  <si>
    <t>Die mitte &amp; NEO</t>
  </si>
  <si>
    <t>50. Riederalp</t>
  </si>
  <si>
    <t>51. Randa</t>
  </si>
  <si>
    <t>52. Niedergesteln</t>
  </si>
  <si>
    <t>53. Inden</t>
  </si>
  <si>
    <t>54. Guttet Feschel</t>
  </si>
  <si>
    <t>Gemeinsam für Guttet-Feschel</t>
  </si>
  <si>
    <t>55. Fieschertal</t>
  </si>
  <si>
    <t>Pro Fiesch</t>
  </si>
  <si>
    <t>57. Ernen</t>
  </si>
  <si>
    <t>58. Eischoll</t>
  </si>
  <si>
    <t>PRO Eischoll</t>
  </si>
  <si>
    <t>59. Bürchen</t>
  </si>
  <si>
    <t>60. Bister</t>
  </si>
  <si>
    <t>61. Baltschieder</t>
  </si>
  <si>
    <t>62. Agarn</t>
  </si>
  <si>
    <t>63. Oberems</t>
  </si>
  <si>
    <t xml:space="preserve">CANDIDAT-E-S PAR COMMUNE ELECTIONS 2024 </t>
  </si>
  <si>
    <t>Commune</t>
  </si>
  <si>
    <t>Nom</t>
  </si>
  <si>
    <t>Sexe</t>
  </si>
  <si>
    <t xml:space="preserve">Sierre </t>
  </si>
  <si>
    <t>x</t>
  </si>
  <si>
    <t>Pierre Berthod</t>
  </si>
  <si>
    <t>Nicolas Melly</t>
  </si>
  <si>
    <t>Joël Rey</t>
  </si>
  <si>
    <t>Jennifer Genoud Epiney</t>
  </si>
  <si>
    <t>Sabine Rey-Schoepf</t>
  </si>
  <si>
    <t>H</t>
  </si>
  <si>
    <t>F</t>
  </si>
  <si>
    <t>Pierre Kenzelmann</t>
  </si>
  <si>
    <t>Ralph Guntern</t>
  </si>
  <si>
    <t>Blaise Melly</t>
  </si>
  <si>
    <t>Roger Truffer</t>
  </si>
  <si>
    <t>Patrick Brigante</t>
  </si>
  <si>
    <t>Eddy Beney</t>
  </si>
  <si>
    <t>Robert Métrailler</t>
  </si>
  <si>
    <t>Lisa Salamin</t>
  </si>
  <si>
    <t>Nadine Fuchs</t>
  </si>
  <si>
    <t>Fabien Robyr</t>
  </si>
  <si>
    <t>Jérémy Savioz</t>
  </si>
  <si>
    <t>Daria Moulin</t>
  </si>
  <si>
    <t>Maryse Bétrisey Zuffrey</t>
  </si>
  <si>
    <t>Stéphane Andereggen</t>
  </si>
  <si>
    <t>Vincent Wiedmer</t>
  </si>
  <si>
    <t xml:space="preserve">Saint-Léonard </t>
  </si>
  <si>
    <t>Pralong Nicolas</t>
  </si>
  <si>
    <t>Anthamatten Alain</t>
  </si>
  <si>
    <t>Bitz Philippe</t>
  </si>
  <si>
    <t>Elu-e</t>
  </si>
  <si>
    <t>Schwery Fabien</t>
  </si>
  <si>
    <t>Wanner François</t>
  </si>
  <si>
    <t>Indépendants</t>
  </si>
  <si>
    <t xml:space="preserve">Noble-Contrée </t>
  </si>
  <si>
    <t>Stéphane Ganzer</t>
  </si>
  <si>
    <t>Mathieu Caloz</t>
  </si>
  <si>
    <t>Arnaud Solioz</t>
  </si>
  <si>
    <t>Daria Torrent</t>
  </si>
  <si>
    <t>Gaëlle Oggier</t>
  </si>
  <si>
    <t>Géraldine Pouget-Zuffrey</t>
  </si>
  <si>
    <t xml:space="preserve">Justin Métrailler </t>
  </si>
  <si>
    <t>Ludovic Epiney</t>
  </si>
  <si>
    <t>Lens</t>
  </si>
  <si>
    <t>David Bagnoud</t>
  </si>
  <si>
    <t>Philippe Morard</t>
  </si>
  <si>
    <t>Martine Mabillard</t>
  </si>
  <si>
    <t>Bernard Rey</t>
  </si>
  <si>
    <t>Bertrand Emery</t>
  </si>
  <si>
    <t>Nicolas Mudry</t>
  </si>
  <si>
    <t xml:space="preserve">Icogne </t>
  </si>
  <si>
    <t>Rey-Gillioz Anne-Christine</t>
  </si>
  <si>
    <t>Duchoud Olivier</t>
  </si>
  <si>
    <t>Délèze Frédéric</t>
  </si>
  <si>
    <t>Von Dach Nathalie</t>
  </si>
  <si>
    <t>Schornoz Sébastien</t>
  </si>
  <si>
    <t>Parti socialiste et indépendant</t>
  </si>
  <si>
    <t>Morard Steve</t>
  </si>
  <si>
    <t>L'Alternative</t>
  </si>
  <si>
    <t>Grône</t>
  </si>
  <si>
    <t>Antoine Fournier</t>
  </si>
  <si>
    <t>Anthony Lambiel</t>
  </si>
  <si>
    <t>Karine Crettaz</t>
  </si>
  <si>
    <t>Didier Pannatier</t>
  </si>
  <si>
    <t>Evann Ravaz</t>
  </si>
  <si>
    <t>Blaise Florey</t>
  </si>
  <si>
    <t>Caroline Beuchat</t>
  </si>
  <si>
    <t xml:space="preserve">Alain Ballestraz </t>
  </si>
  <si>
    <t>Clivaz Marielle</t>
  </si>
  <si>
    <t>Berclaz François</t>
  </si>
  <si>
    <t>Clivaz Patrick</t>
  </si>
  <si>
    <t>Kalajdzic Miladin</t>
  </si>
  <si>
    <t>Féraud Nicolas</t>
  </si>
  <si>
    <t xml:space="preserve">Rey Sébastien </t>
  </si>
  <si>
    <t>Barras Kevin</t>
  </si>
  <si>
    <t>Rey Jean-Vincent</t>
  </si>
  <si>
    <t>Rey Serge</t>
  </si>
  <si>
    <t>Bonnet John</t>
  </si>
  <si>
    <t>Bonvin Clivaz Nicole</t>
  </si>
  <si>
    <t>Bonvin Eric</t>
  </si>
  <si>
    <t xml:space="preserve">Rey Frédéric </t>
  </si>
  <si>
    <t>Mouvement démarche citoyenne</t>
  </si>
  <si>
    <t>Crans Montana</t>
  </si>
  <si>
    <t>Chippis</t>
  </si>
  <si>
    <t>Perruchoud Olivier</t>
  </si>
  <si>
    <t>Perruchoud Martine</t>
  </si>
  <si>
    <t>Aymon Fabien</t>
  </si>
  <si>
    <t>Genolet Mar-André</t>
  </si>
  <si>
    <t>Selmani Senad</t>
  </si>
  <si>
    <t xml:space="preserve">Chalais </t>
  </si>
  <si>
    <t>Masserey Anselin Sylvie</t>
  </si>
  <si>
    <t>Siggen Kilian</t>
  </si>
  <si>
    <t>Chanson Olivier</t>
  </si>
  <si>
    <t>Savioz Valérie</t>
  </si>
  <si>
    <t xml:space="preserve">Zufferey Circelli Philomène </t>
  </si>
  <si>
    <t>Anniviers</t>
  </si>
  <si>
    <t>David Melly</t>
  </si>
  <si>
    <t>Corentin Zuber</t>
  </si>
  <si>
    <t>Stéphanie Guey</t>
  </si>
  <si>
    <t>Fabrice Ganioz</t>
  </si>
  <si>
    <t>Danièle Zuffrey</t>
  </si>
  <si>
    <t>Micael Melly</t>
  </si>
  <si>
    <t>Muriel Beaud Augier</t>
  </si>
  <si>
    <t>Vincent Massy</t>
  </si>
  <si>
    <t>Sonia Martin</t>
  </si>
  <si>
    <t xml:space="preserve">Ayent </t>
  </si>
  <si>
    <t>Savioz Bertrant</t>
  </si>
  <si>
    <t>Beney Christophe</t>
  </si>
  <si>
    <t>Savioz Christian</t>
  </si>
  <si>
    <t xml:space="preserve">Briguet Frédéric </t>
  </si>
  <si>
    <t>Aymon Mathieu</t>
  </si>
  <si>
    <t>Plachy Mannuella</t>
  </si>
  <si>
    <t>Petitgas Philippe</t>
  </si>
  <si>
    <t>Beaupain Chantal</t>
  </si>
  <si>
    <t>Mélanie Follonier</t>
  </si>
  <si>
    <t>Däppen Ursula</t>
  </si>
  <si>
    <t>Kudinov Roman</t>
  </si>
  <si>
    <t xml:space="preserve">Azoo Joël </t>
  </si>
  <si>
    <t>Mariéthoz Marc</t>
  </si>
  <si>
    <t>Maret Alain</t>
  </si>
  <si>
    <t xml:space="preserve">Voix Libre </t>
  </si>
  <si>
    <t xml:space="preserve">Evolène </t>
  </si>
  <si>
    <t>Favre Eddy</t>
  </si>
  <si>
    <t>Maître Jessica</t>
  </si>
  <si>
    <t>Gaspoz-Chevrier Virginie</t>
  </si>
  <si>
    <t>Follonier Manuel</t>
  </si>
  <si>
    <t>Maistre Yvan</t>
  </si>
  <si>
    <t xml:space="preserve">Sierro Patrick </t>
  </si>
  <si>
    <t>Fauchère Gaëtan</t>
  </si>
  <si>
    <t xml:space="preserve">Fauchère Cédric </t>
  </si>
  <si>
    <t xml:space="preserve">Bonvin Xavier </t>
  </si>
  <si>
    <t xml:space="preserve">Hérémence </t>
  </si>
  <si>
    <t>Logean Grégory</t>
  </si>
  <si>
    <t xml:space="preserve">Genolet Marc-Antoine </t>
  </si>
  <si>
    <t>Raab Monica</t>
  </si>
  <si>
    <t>Richiedei Ludovic</t>
  </si>
  <si>
    <t>Favre Régine</t>
  </si>
  <si>
    <t>Bovier François</t>
  </si>
  <si>
    <t>Dayer Bastien</t>
  </si>
  <si>
    <t xml:space="preserve">Brantschen Frédéric </t>
  </si>
  <si>
    <t xml:space="preserve">Nendaz Philippe </t>
  </si>
  <si>
    <t xml:space="preserve">Arbaz </t>
  </si>
  <si>
    <t>Alain Décaillet</t>
  </si>
  <si>
    <t>Henry Hess</t>
  </si>
  <si>
    <t>Julianne Crettaz</t>
  </si>
  <si>
    <t>Hugo Bonvin</t>
  </si>
  <si>
    <t>Sophie Arnold-Morard</t>
  </si>
  <si>
    <t>Jean-Michel Bonvin</t>
  </si>
  <si>
    <t xml:space="preserve">Arbaz Durablement </t>
  </si>
  <si>
    <t xml:space="preserve">Grimisuat </t>
  </si>
  <si>
    <t>Vuigner Raphaël</t>
  </si>
  <si>
    <t>Mayor Delphine</t>
  </si>
  <si>
    <t>Glassey Olivier</t>
  </si>
  <si>
    <t xml:space="preserve">un siège à pourvoir dans grimisuat autrement </t>
  </si>
  <si>
    <t xml:space="preserve">Bonvin Dominique </t>
  </si>
  <si>
    <t>Roux Jean-Jacques</t>
  </si>
  <si>
    <t>Maret Nicolas</t>
  </si>
  <si>
    <t>Vuagniaux Laurence</t>
  </si>
  <si>
    <t xml:space="preserve">Vuigner Frédéric </t>
  </si>
  <si>
    <t xml:space="preserve">Vuignier Raphaël </t>
  </si>
  <si>
    <t>Roh Pierre</t>
  </si>
  <si>
    <t>Dehaudt Olivier</t>
  </si>
  <si>
    <t>Grimisuat Autrement</t>
  </si>
  <si>
    <t xml:space="preserve">Savièse </t>
  </si>
  <si>
    <t>Dumoulin Sylvain</t>
  </si>
  <si>
    <t>Héritier Aline</t>
  </si>
  <si>
    <t>Zuchuat Marie</t>
  </si>
  <si>
    <t>Lamon-Courtine Natalie</t>
  </si>
  <si>
    <t>Pignat Lucien</t>
  </si>
  <si>
    <t>Cretton Jean-Marie</t>
  </si>
  <si>
    <t>Dubuis Julien</t>
  </si>
  <si>
    <t>Luyer Stany</t>
  </si>
  <si>
    <t>Varone Géraldine</t>
  </si>
  <si>
    <t>Luyer Daivd</t>
  </si>
  <si>
    <t>Perroud Bruno</t>
  </si>
  <si>
    <t>Aymon Valentin</t>
  </si>
  <si>
    <t>Duuis Clémentine</t>
  </si>
  <si>
    <t>Baeriswyl Aline</t>
  </si>
  <si>
    <t>Brahovic Nadia</t>
  </si>
  <si>
    <t>Degen Vincent</t>
  </si>
  <si>
    <t xml:space="preserve">Sion </t>
  </si>
  <si>
    <t>Yann Roduit</t>
  </si>
  <si>
    <t>Raphaël Zuchuat</t>
  </si>
  <si>
    <t>Christian Bitschnau</t>
  </si>
  <si>
    <t>Virgine Rossier</t>
  </si>
  <si>
    <t>Carole Schmid</t>
  </si>
  <si>
    <t>Sébastien Gattlen</t>
  </si>
  <si>
    <t>Stéphane Haefliger</t>
  </si>
  <si>
    <t>Philippe Varone</t>
  </si>
  <si>
    <t>Raphaël Marclay</t>
  </si>
  <si>
    <t>Christelle Sierro Fardel</t>
  </si>
  <si>
    <t>Tierry Stalder</t>
  </si>
  <si>
    <t>Sarah Sabatier</t>
  </si>
  <si>
    <t>Désirée Monnier</t>
  </si>
  <si>
    <t>Marylène Volpi Fournier</t>
  </si>
  <si>
    <t xml:space="preserve">Mireille Hofmann Jacquod </t>
  </si>
  <si>
    <t>Alexandre Dubuis</t>
  </si>
  <si>
    <t>Annie Thiessoz</t>
  </si>
  <si>
    <t>George Darbellay</t>
  </si>
  <si>
    <t>Sheldon Masseraz</t>
  </si>
  <si>
    <t>Bérénéice Georges</t>
  </si>
  <si>
    <t>Bastian Collet</t>
  </si>
  <si>
    <t>Cindy Giroud Meillard</t>
  </si>
  <si>
    <t>Lucien Zuber</t>
  </si>
  <si>
    <t xml:space="preserve">Cyrille Fauchère </t>
  </si>
  <si>
    <t>Vincent Boand</t>
  </si>
  <si>
    <t>Benjamin Cochrand</t>
  </si>
  <si>
    <t>Alexandre Zuffrey</t>
  </si>
  <si>
    <t xml:space="preserve">Martin Reist </t>
  </si>
  <si>
    <t>Gabrielle-Dussex Barras</t>
  </si>
  <si>
    <t>Philippe Janser</t>
  </si>
  <si>
    <t xml:space="preserve">Stéphane Jansen </t>
  </si>
  <si>
    <t>Byran Pitteloud</t>
  </si>
  <si>
    <t>Antoine Perriard</t>
  </si>
  <si>
    <t xml:space="preserve">Carlo Guidetti </t>
  </si>
  <si>
    <t>Simon Bressoux</t>
  </si>
  <si>
    <t xml:space="preserve">Veysonnaz </t>
  </si>
  <si>
    <t>Fragnière Arnaud</t>
  </si>
  <si>
    <t>Pitteloud Sandra</t>
  </si>
  <si>
    <t>Fournier Catherine</t>
  </si>
  <si>
    <t>Fragnière Jean-Edouard</t>
  </si>
  <si>
    <t>Fournier Laurence</t>
  </si>
  <si>
    <t>Fournier Dominique</t>
  </si>
  <si>
    <t>Unis pour Demain</t>
  </si>
  <si>
    <t xml:space="preserve">A partir de là je suis sûre </t>
  </si>
  <si>
    <t>Ardon</t>
  </si>
  <si>
    <t>Broccard Pierre-Marie</t>
  </si>
  <si>
    <t>Burrin Dominique</t>
  </si>
  <si>
    <t>Bérard Simon</t>
  </si>
  <si>
    <t>Hatt Grégory</t>
  </si>
  <si>
    <t>Pannatier Stéphane</t>
  </si>
  <si>
    <t>Delaloye Sophie</t>
  </si>
  <si>
    <t>Bérard Christel</t>
  </si>
  <si>
    <t>Gaillard Yvers</t>
  </si>
  <si>
    <t>Carrupt Fabrice</t>
  </si>
  <si>
    <t>Chamoson</t>
  </si>
  <si>
    <t>Crittin Claude</t>
  </si>
  <si>
    <t>Maillard-Koller Sandra</t>
  </si>
  <si>
    <t xml:space="preserve">Giroud Stéphane </t>
  </si>
  <si>
    <t>Blanchut Reynald</t>
  </si>
  <si>
    <t>MonscianI-Carrupt Luc</t>
  </si>
  <si>
    <t>Clerc Fabien</t>
  </si>
  <si>
    <t>Martin Léonard</t>
  </si>
  <si>
    <t>Bovier Laurie</t>
  </si>
  <si>
    <t>Parti Indépendant de Chamoson</t>
  </si>
  <si>
    <t>Conthey</t>
  </si>
  <si>
    <t>Philippe Germanier</t>
  </si>
  <si>
    <t>Claudine Fumeaux</t>
  </si>
  <si>
    <t>Christophe Germaner</t>
  </si>
  <si>
    <t>Gautier Moulin</t>
  </si>
  <si>
    <t>Anne-Laure Dessimoz</t>
  </si>
  <si>
    <t>Corine Roh</t>
  </si>
  <si>
    <t>Régis Evéquoz</t>
  </si>
  <si>
    <t>Gérald Nanchen</t>
  </si>
  <si>
    <t>Corinne Vuiliomenet</t>
  </si>
  <si>
    <t>Stéphanie Germanier</t>
  </si>
  <si>
    <t>Patrick Evéquot</t>
  </si>
  <si>
    <t>Damien Fumeaux</t>
  </si>
  <si>
    <t>Kevin pelluchoud</t>
  </si>
  <si>
    <t>Raphaël Chambovey</t>
  </si>
  <si>
    <t>Alliance communale</t>
  </si>
  <si>
    <t>Nendaz</t>
  </si>
  <si>
    <t xml:space="preserve">Conti-Delaloye Patricia </t>
  </si>
  <si>
    <t>Bornet Jean-Claude</t>
  </si>
  <si>
    <t>Lang Léonard</t>
  </si>
  <si>
    <t>Fragnière Frédéric</t>
  </si>
  <si>
    <t>DéLèZE Julien</t>
  </si>
  <si>
    <t>Fournier Charles Henri</t>
  </si>
  <si>
    <t>Bornet Emilie</t>
  </si>
  <si>
    <t>Métraillier Maxime</t>
  </si>
  <si>
    <t>siège à pourvoir au centre</t>
  </si>
  <si>
    <t>Perrier Gaëlle</t>
  </si>
  <si>
    <t>Constantin Sarah</t>
  </si>
  <si>
    <t>Matasci Alessio</t>
  </si>
  <si>
    <t xml:space="preserve">Clerc Mathieu </t>
  </si>
  <si>
    <t>Détraz Jaqueline</t>
  </si>
  <si>
    <t>Vétroz</t>
  </si>
  <si>
    <t>Olivier Cottagnoud</t>
  </si>
  <si>
    <t>Fatima Meylan</t>
  </si>
  <si>
    <t>Julien Girod</t>
  </si>
  <si>
    <t>Gisèle Locatelli</t>
  </si>
  <si>
    <t>Pierre-Alain Morard</t>
  </si>
  <si>
    <t>Pierre-Michel Venetz</t>
  </si>
  <si>
    <t>Gérald Glassey</t>
  </si>
  <si>
    <t>Sandrine Germanier</t>
  </si>
  <si>
    <t>Stéphane Papilloud</t>
  </si>
  <si>
    <t>Jonathan Bonnaz</t>
  </si>
  <si>
    <t>Fabien Papilloud</t>
  </si>
  <si>
    <t>Daniel Roh</t>
  </si>
  <si>
    <t>Carole Larmandieu-Pianzola</t>
  </si>
  <si>
    <t>Moniaque Roh-Roduit</t>
  </si>
  <si>
    <t>Pierre-Alain Vouillamoz</t>
  </si>
  <si>
    <t>Christian Rey</t>
  </si>
  <si>
    <t>Bovernier</t>
  </si>
  <si>
    <t>entente pour tout Bouvernier</t>
  </si>
  <si>
    <t>Gay Marcel</t>
  </si>
  <si>
    <t>Buff David</t>
  </si>
  <si>
    <t>Frossard Michaël</t>
  </si>
  <si>
    <t>Pache Basile</t>
  </si>
  <si>
    <t>Rebord Auguste</t>
  </si>
  <si>
    <t>Fully</t>
  </si>
  <si>
    <t>Ançay-Roduit Caroline</t>
  </si>
  <si>
    <t xml:space="preserve">Carron-Thétaz Emmanuel </t>
  </si>
  <si>
    <t>Ajeti Bashkim</t>
  </si>
  <si>
    <t>Carron-Roduit Christian</t>
  </si>
  <si>
    <t>Pravato-Maret Milko</t>
  </si>
  <si>
    <t>Jacquemai Anyssia</t>
  </si>
  <si>
    <t>Granges-Guenot Géraldine</t>
  </si>
  <si>
    <t>Dorsaz-Vielle Anouk</t>
  </si>
  <si>
    <t>Isérables</t>
  </si>
  <si>
    <t>Nicolet Yves</t>
  </si>
  <si>
    <t>Fournier Timothée</t>
  </si>
  <si>
    <t>Ansermet David</t>
  </si>
  <si>
    <t xml:space="preserve">Vouillamoz Steven </t>
  </si>
  <si>
    <t>Bagnoud Cindy</t>
  </si>
  <si>
    <t>Siège à pourvoir au PLR</t>
  </si>
  <si>
    <t>Leytron</t>
  </si>
  <si>
    <t>Ramuz Jo</t>
  </si>
  <si>
    <t>Martinet Benoît</t>
  </si>
  <si>
    <t>Michellod Claudine</t>
  </si>
  <si>
    <t>Collaud Pascal</t>
  </si>
  <si>
    <t>Denis Jean-Luc</t>
  </si>
  <si>
    <t>Cheseaux Baudat Laila</t>
  </si>
  <si>
    <t>Christe Caroline</t>
  </si>
  <si>
    <t>Comby François</t>
  </si>
  <si>
    <t>Grange-Huguet Bernadette</t>
  </si>
  <si>
    <t>Roduit Christain</t>
  </si>
  <si>
    <t>Lips Aïda</t>
  </si>
  <si>
    <t>Stadelmann David</t>
  </si>
  <si>
    <t>Gauche cityoenne</t>
  </si>
  <si>
    <t xml:space="preserve">Martigny </t>
  </si>
  <si>
    <t>Couchepin Vouilloz Anne-Laure</t>
  </si>
  <si>
    <t>Martinetti David</t>
  </si>
  <si>
    <t>Farquet Dorian</t>
  </si>
  <si>
    <t>Larpin Blaise</t>
  </si>
  <si>
    <t>Tindom-Comby Marie-Laure</t>
  </si>
  <si>
    <t>Bochatay Jonathan</t>
  </si>
  <si>
    <t>Chappay Aureélie</t>
  </si>
  <si>
    <t>Moulin-Michellod Sandra</t>
  </si>
  <si>
    <t>Fournier Jérôme</t>
  </si>
  <si>
    <t>Maret Jérôme</t>
  </si>
  <si>
    <t xml:space="preserve">Duay Marie-Bertrande </t>
  </si>
  <si>
    <t>Besson julien</t>
  </si>
  <si>
    <t>Filip François-Xavier</t>
  </si>
  <si>
    <t>Mark Philippe</t>
  </si>
  <si>
    <t>Rivard Nicolas</t>
  </si>
  <si>
    <t>Michellod Mathilde</t>
  </si>
  <si>
    <t>Champagne Christain</t>
  </si>
  <si>
    <t>Borgeat Nathan</t>
  </si>
  <si>
    <t>Lavanchy Jacqueline</t>
  </si>
  <si>
    <t>Confroti Antoine</t>
  </si>
  <si>
    <t>Nouchi Frédéric</t>
  </si>
  <si>
    <t>Lugon-Moulin Didier</t>
  </si>
  <si>
    <t xml:space="preserve">Rexhepi Milaim </t>
  </si>
  <si>
    <t>Alliance verte</t>
  </si>
  <si>
    <t>APRES</t>
  </si>
  <si>
    <t>Sources : https://www.lenouvelliste.ch/valais/communales-2024-tout-sur-les-elections-en-valais-grace-a-notre-carte-interactive-1418794</t>
  </si>
  <si>
    <t>Martigny-Combe</t>
  </si>
  <si>
    <t>Rouiller Nicolas</t>
  </si>
  <si>
    <t>Giroud Lionel</t>
  </si>
  <si>
    <t>Roduit Emilien</t>
  </si>
  <si>
    <t xml:space="preserve">PLR doit trouver une quatrième personne pour ce siège </t>
  </si>
  <si>
    <t>Mayoraz Spano Muriel</t>
  </si>
  <si>
    <t>Perrenoud Ludovic</t>
  </si>
  <si>
    <t>Neukomm Jordan</t>
  </si>
  <si>
    <t>Tornay Nathan</t>
  </si>
  <si>
    <t>Pustel Christine</t>
  </si>
  <si>
    <t>Gabioud Pierre</t>
  </si>
  <si>
    <t>Riddes</t>
  </si>
  <si>
    <t>Eric Morand</t>
  </si>
  <si>
    <t>Christel Duc</t>
  </si>
  <si>
    <t>Daniela Gillioz</t>
  </si>
  <si>
    <t>Caroline Monnet</t>
  </si>
  <si>
    <t>Frédéric Monnet</t>
  </si>
  <si>
    <t>JeanLouis Gaillard</t>
  </si>
  <si>
    <t>PS-Gauche citoyenne</t>
  </si>
  <si>
    <t xml:space="preserve">Saillon </t>
  </si>
  <si>
    <t>Charles-Henri thurre</t>
  </si>
  <si>
    <t>Moïse Traumaux</t>
  </si>
  <si>
    <t>Christian Lalain</t>
  </si>
  <si>
    <t>Ivan Dénis</t>
  </si>
  <si>
    <t>Amélie-Roduit Thurre</t>
  </si>
  <si>
    <t xml:space="preserve">Saxon </t>
  </si>
  <si>
    <t>Corinne Rossel Lovisa</t>
  </si>
  <si>
    <t>Christian Roth</t>
  </si>
  <si>
    <t>Arnauld Favre</t>
  </si>
  <si>
    <t xml:space="preserve">Lorik Murisier </t>
  </si>
  <si>
    <t>Gaël Mermoud</t>
  </si>
  <si>
    <t>Sébastien Rhoner</t>
  </si>
  <si>
    <t>Simona Rizzo</t>
  </si>
  <si>
    <t>Samuel Veuthey</t>
  </si>
  <si>
    <t>Jimmy EVERSHED</t>
  </si>
  <si>
    <t>Lionel Gallay</t>
  </si>
  <si>
    <t>Jean-Daniel Rey</t>
  </si>
  <si>
    <t>Gauche-Unie</t>
  </si>
  <si>
    <t>Antoine Pedroni</t>
  </si>
  <si>
    <t xml:space="preserve">Richard Bintz </t>
  </si>
  <si>
    <t>Trient</t>
  </si>
  <si>
    <t>Bruchez Patricia</t>
  </si>
  <si>
    <t xml:space="preserve">Gay-Croisier Julien </t>
  </si>
  <si>
    <t>Rebelle Valentin</t>
  </si>
  <si>
    <t>Berguerand Christain</t>
  </si>
  <si>
    <t xml:space="preserve">Coucah Olivier </t>
  </si>
  <si>
    <t>Alternative citoyenne</t>
  </si>
  <si>
    <t>Bourg Saint-Pierre</t>
  </si>
  <si>
    <t>Gilbert Tornare</t>
  </si>
  <si>
    <t>Alexandre Moret</t>
  </si>
  <si>
    <t>Roger Moret</t>
  </si>
  <si>
    <t>Eveline Isoz-Balleys</t>
  </si>
  <si>
    <t>Dany Michellod</t>
  </si>
  <si>
    <t>Avenir Bordillon</t>
  </si>
  <si>
    <t>Philippe Balleys</t>
  </si>
  <si>
    <t>Romain Puippe</t>
  </si>
  <si>
    <t xml:space="preserve">Liddes </t>
  </si>
  <si>
    <t>Valérie Métroz</t>
  </si>
  <si>
    <t>Tiziana Lattion</t>
  </si>
  <si>
    <t>David Marquis</t>
  </si>
  <si>
    <t>Un conseillier à désigner</t>
  </si>
  <si>
    <t>Basile Darbellay</t>
  </si>
  <si>
    <t>Enremont Autrement</t>
  </si>
  <si>
    <t xml:space="preserve">Orsières </t>
  </si>
  <si>
    <t>Rausis Joachim</t>
  </si>
  <si>
    <t>Rausis Laurent</t>
  </si>
  <si>
    <t>Abbet Pierre-Louis</t>
  </si>
  <si>
    <t>Thibaudeau Nicola</t>
  </si>
  <si>
    <t>Tornay Pascal</t>
  </si>
  <si>
    <t>Chambovey Evelyne</t>
  </si>
  <si>
    <t xml:space="preserve">Moulin Raphaël </t>
  </si>
  <si>
    <t>Giroud Roxane</t>
  </si>
  <si>
    <t>Besse Julien</t>
  </si>
  <si>
    <t>Bayona-Ruiz Juliette</t>
  </si>
  <si>
    <t>Sembrancher</t>
  </si>
  <si>
    <t>Thierry Voutaz</t>
  </si>
  <si>
    <t>Ludivine Luy</t>
  </si>
  <si>
    <t>Frédéric Pochon</t>
  </si>
  <si>
    <t>Un candidat à déterminer</t>
  </si>
  <si>
    <t>Didier Antille</t>
  </si>
  <si>
    <t xml:space="preserve">Val de Bagnes </t>
  </si>
  <si>
    <t>François Veuthey</t>
  </si>
  <si>
    <t>Mélanie Mento</t>
  </si>
  <si>
    <t>Malvine Moulin</t>
  </si>
  <si>
    <t>Fabien Sauthier</t>
  </si>
  <si>
    <t>Bruno Moulin</t>
  </si>
  <si>
    <t>Nicolas Filiez</t>
  </si>
  <si>
    <t>Anne-Michèle Lack</t>
  </si>
  <si>
    <t>Pierre-Yves gay</t>
  </si>
  <si>
    <t xml:space="preserve">Martine Tristan </t>
  </si>
  <si>
    <t>Nicolas Egger</t>
  </si>
  <si>
    <t>Valérie Guignoz</t>
  </si>
  <si>
    <t>Anne Moulin Bührer Tora Löf</t>
  </si>
  <si>
    <t>JeanDaniel Troillet Chritsophe Vaudan</t>
  </si>
  <si>
    <t>Tora Löf</t>
  </si>
  <si>
    <t xml:space="preserve">Collonges </t>
  </si>
  <si>
    <t>Michel Tacchini</t>
  </si>
  <si>
    <t>Karine Simon</t>
  </si>
  <si>
    <t>Flavio Piras</t>
  </si>
  <si>
    <t>Olivier Chamboyay</t>
  </si>
  <si>
    <t>Frédéric Guex</t>
  </si>
  <si>
    <t>tacitement</t>
  </si>
  <si>
    <t>élu système majoritaire</t>
  </si>
  <si>
    <t xml:space="preserve">Dorénaz </t>
  </si>
  <si>
    <t>Buthey Jean-Yes</t>
  </si>
  <si>
    <t>Genoud Michel</t>
  </si>
  <si>
    <t>Panziera Barabara</t>
  </si>
  <si>
    <t>Clavien Jean-Yves</t>
  </si>
  <si>
    <t xml:space="preserve">Bruchez Dominique </t>
  </si>
  <si>
    <t>élu tacitement</t>
  </si>
  <si>
    <t xml:space="preserve">Evionnaz </t>
  </si>
  <si>
    <t>Eggertswyler Patric</t>
  </si>
  <si>
    <t>Jordan Alain</t>
  </si>
  <si>
    <t>Jordan Pasacle</t>
  </si>
  <si>
    <t>Mottet Jean-Charles</t>
  </si>
  <si>
    <t>Pannatier Manon</t>
  </si>
  <si>
    <t>Rappaz Damien</t>
  </si>
  <si>
    <t xml:space="preserve">Santacroce-Tachninni Valérie </t>
  </si>
  <si>
    <t xml:space="preserve">Finhaut </t>
  </si>
  <si>
    <t>Ridolfi Andrea</t>
  </si>
  <si>
    <t>Hugenenin Caroline</t>
  </si>
  <si>
    <t xml:space="preserve">Revaz Cédéric </t>
  </si>
  <si>
    <t>Gay-des-Combes Valentin</t>
  </si>
  <si>
    <t>Fournier Romain</t>
  </si>
  <si>
    <t>HARMONIE</t>
  </si>
  <si>
    <t>HORIZONS</t>
  </si>
  <si>
    <t xml:space="preserve">Massongez </t>
  </si>
  <si>
    <t>Sylviane Coquoz</t>
  </si>
  <si>
    <t>Gwanaël Richard</t>
  </si>
  <si>
    <t>Raymonde Schcoch</t>
  </si>
  <si>
    <t xml:space="preserve">Ttristan Jordan </t>
  </si>
  <si>
    <t>Leaticia Barroso</t>
  </si>
  <si>
    <t xml:space="preserve">Yannick Ruppen </t>
  </si>
  <si>
    <t>Jennifer Cettou</t>
  </si>
  <si>
    <t xml:space="preserve">Saint-Maurice </t>
  </si>
  <si>
    <t>Coutaz Damien</t>
  </si>
  <si>
    <t>Lavanchy Xavier</t>
  </si>
  <si>
    <t>Duruoux Alain</t>
  </si>
  <si>
    <t>Bruchez Francois</t>
  </si>
  <si>
    <t xml:space="preserve">Barquet Franvois </t>
  </si>
  <si>
    <t>Rickenmann Noria</t>
  </si>
  <si>
    <t>Saillen Evenlysne</t>
  </si>
  <si>
    <t>Devaud Stéphane</t>
  </si>
  <si>
    <t>Lafarge Fabien</t>
  </si>
  <si>
    <t>Hutin Telma</t>
  </si>
  <si>
    <t>Almeida Catarina</t>
  </si>
  <si>
    <t>Douilly Grégory</t>
  </si>
  <si>
    <t xml:space="preserve">Salvan </t>
  </si>
  <si>
    <t xml:space="preserve">Rahir Jean-Luc </t>
  </si>
  <si>
    <t>Giroud Mathieu</t>
  </si>
  <si>
    <t>Centre doit trouver une autre personne</t>
  </si>
  <si>
    <t xml:space="preserve">Piasenta Florian </t>
  </si>
  <si>
    <t>Graf Vicky</t>
  </si>
  <si>
    <t>Pierroz Christophe</t>
  </si>
  <si>
    <t>Gay Michèle</t>
  </si>
  <si>
    <t>Délez Marc</t>
  </si>
  <si>
    <t xml:space="preserve">Vernayaz </t>
  </si>
  <si>
    <t>Revaz M Stéphanie</t>
  </si>
  <si>
    <t>Bonnet Audrey</t>
  </si>
  <si>
    <t>St-Mart Christophe</t>
  </si>
  <si>
    <t>Darbellay Raphy</t>
  </si>
  <si>
    <t>Bender Fabrice</t>
  </si>
  <si>
    <t>Décaillet Anne-Laure</t>
  </si>
  <si>
    <t>Fournier Sabine</t>
  </si>
  <si>
    <t xml:space="preserve">Vérossaz </t>
  </si>
  <si>
    <t>Donadello Gilles</t>
  </si>
  <si>
    <t>Riviello Angelo</t>
  </si>
  <si>
    <t>Daurelle Cathernine</t>
  </si>
  <si>
    <t>Fidanza Thierry</t>
  </si>
  <si>
    <t>Blatti Ludovic</t>
  </si>
  <si>
    <t xml:space="preserve">Champéry </t>
  </si>
  <si>
    <t>Laurent Meier</t>
  </si>
  <si>
    <t>Valentin Rithner</t>
  </si>
  <si>
    <t>Francois Jud</t>
  </si>
  <si>
    <t>Etienne Délez</t>
  </si>
  <si>
    <t>Aude Gex-Collet</t>
  </si>
  <si>
    <t>Anouck Mariétan</t>
  </si>
  <si>
    <t xml:space="preserve">Christophe Bianchi </t>
  </si>
  <si>
    <t>Jacques Berra</t>
  </si>
  <si>
    <t>Claudine Rey-Bellet</t>
  </si>
  <si>
    <t>Centre Champery</t>
  </si>
  <si>
    <t>Collombez-Muraz</t>
  </si>
  <si>
    <t>Turin Olivier</t>
  </si>
  <si>
    <t>Cherbaz Véronique</t>
  </si>
  <si>
    <t>Oerson Patrick</t>
  </si>
  <si>
    <t>Perira Donika</t>
  </si>
  <si>
    <t>Knubel Natercia</t>
  </si>
  <si>
    <t>Métrailler Francoise</t>
  </si>
  <si>
    <t>Ruiz Noé</t>
  </si>
  <si>
    <t xml:space="preserve">Gaillard David </t>
  </si>
  <si>
    <t>Weber Nolan</t>
  </si>
  <si>
    <t>Vieux Mikäel</t>
  </si>
  <si>
    <t>Vanay Guillaume</t>
  </si>
  <si>
    <t>Jomini Jonathan</t>
  </si>
  <si>
    <t>Vuillie Côme</t>
  </si>
  <si>
    <t xml:space="preserve">Brendle Christophe </t>
  </si>
  <si>
    <t xml:space="preserve">Maret Mathieu </t>
  </si>
  <si>
    <t>Rio Samuel</t>
  </si>
  <si>
    <t>Moret Daniel</t>
  </si>
  <si>
    <t>Fauquet Lucie</t>
  </si>
  <si>
    <t xml:space="preserve">Morisod Daniel </t>
  </si>
  <si>
    <t>Parti socialiste</t>
  </si>
  <si>
    <t>Monthey</t>
  </si>
  <si>
    <t>Fabrice Thétaz</t>
  </si>
  <si>
    <t>Anrnaud D</t>
  </si>
  <si>
    <t>Fabien Girard</t>
  </si>
  <si>
    <t>Cathernine N</t>
  </si>
  <si>
    <t>Aferdita B</t>
  </si>
  <si>
    <t>Guillaume S</t>
  </si>
  <si>
    <t>Mama Jacky Tuor</t>
  </si>
  <si>
    <t>Alexandre M</t>
  </si>
  <si>
    <t>Karine Bresan</t>
  </si>
  <si>
    <t>Davied M</t>
  </si>
  <si>
    <t>Pascale R</t>
  </si>
  <si>
    <t>Mario M</t>
  </si>
  <si>
    <t>Sara C</t>
  </si>
  <si>
    <t>Christophe B</t>
  </si>
  <si>
    <t>Mélanie F</t>
  </si>
  <si>
    <t>Joel P</t>
  </si>
  <si>
    <t>Pierre C</t>
  </si>
  <si>
    <t>Christophe G</t>
  </si>
  <si>
    <t>Claudy B</t>
  </si>
  <si>
    <t>Sophie R</t>
  </si>
  <si>
    <t>Martin Q</t>
  </si>
  <si>
    <t>Sharonne M</t>
  </si>
  <si>
    <t>Joseph C</t>
  </si>
  <si>
    <t>Rilind K.</t>
  </si>
  <si>
    <t>Andrea D</t>
  </si>
  <si>
    <t>PS et Gauche citoyenne</t>
  </si>
  <si>
    <t>Port-Valais</t>
  </si>
  <si>
    <t>Patrice T</t>
  </si>
  <si>
    <t>Zollinger T</t>
  </si>
  <si>
    <t>Bovier S</t>
  </si>
  <si>
    <t>Bussien C</t>
  </si>
  <si>
    <t>Défago T</t>
  </si>
  <si>
    <t>Ueberschaer P</t>
  </si>
  <si>
    <t>Anita W</t>
  </si>
  <si>
    <t>Sébastien C</t>
  </si>
  <si>
    <t>Bonzon Y</t>
  </si>
  <si>
    <t>Gilles-Serge A</t>
  </si>
  <si>
    <t xml:space="preserve">1 élu à désigner </t>
  </si>
  <si>
    <t>Philippe A</t>
  </si>
  <si>
    <t>Werner G</t>
  </si>
  <si>
    <t>Patrick V</t>
  </si>
  <si>
    <t>Chantal G</t>
  </si>
  <si>
    <t>Entente Cityoenne</t>
  </si>
  <si>
    <t>Corinne rR</t>
  </si>
  <si>
    <t xml:space="preserve">Saint-Gingolph </t>
  </si>
  <si>
    <t>Loic B</t>
  </si>
  <si>
    <t>Damien R</t>
  </si>
  <si>
    <t>Serge B</t>
  </si>
  <si>
    <t>Gérald D</t>
  </si>
  <si>
    <t>Antigona B</t>
  </si>
  <si>
    <t xml:space="preserve">Alain B </t>
  </si>
  <si>
    <t>Herbert B.</t>
  </si>
  <si>
    <t>Anthony A</t>
  </si>
  <si>
    <t>Liste Cityoenne</t>
  </si>
  <si>
    <t>Liste entente</t>
  </si>
  <si>
    <t>Troistorrents</t>
  </si>
  <si>
    <t>Corinne C</t>
  </si>
  <si>
    <t>Sarah W</t>
  </si>
  <si>
    <t>Olivier R</t>
  </si>
  <si>
    <t>Pascal D</t>
  </si>
  <si>
    <t>Véronique K</t>
  </si>
  <si>
    <t>Pierre-André M</t>
  </si>
  <si>
    <t>Christian H</t>
  </si>
  <si>
    <t>Roland T</t>
  </si>
  <si>
    <t>Céline M</t>
  </si>
  <si>
    <t>Francois C</t>
  </si>
  <si>
    <t>Charles C</t>
  </si>
  <si>
    <t>Gilles B</t>
  </si>
  <si>
    <t>Jonathan D</t>
  </si>
  <si>
    <t xml:space="preserve">Val-d'Iliez </t>
  </si>
  <si>
    <t>Vrigine C</t>
  </si>
  <si>
    <t>Joachim J</t>
  </si>
  <si>
    <t>Annicl D</t>
  </si>
  <si>
    <t>Maxime T</t>
  </si>
  <si>
    <t>Joahann Tâche</t>
  </si>
  <si>
    <t>Ismael P</t>
  </si>
  <si>
    <t xml:space="preserve">Frédéric Ecoeur </t>
  </si>
  <si>
    <t>Ouverture Val-d'Iliez</t>
  </si>
  <si>
    <t>CARPE DIEM</t>
  </si>
  <si>
    <t xml:space="preserve">Vionnaz </t>
  </si>
  <si>
    <t>Valérie B</t>
  </si>
  <si>
    <t>Yoann S</t>
  </si>
  <si>
    <t>Emilie C</t>
  </si>
  <si>
    <t>Francois B</t>
  </si>
  <si>
    <t>Loic G</t>
  </si>
  <si>
    <t>Raphael F</t>
  </si>
  <si>
    <t>Julien C</t>
  </si>
  <si>
    <t>Xavier M</t>
  </si>
  <si>
    <t xml:space="preserve">PLR Vionnaz-Torgon </t>
  </si>
  <si>
    <t xml:space="preserve">Vouvry </t>
  </si>
  <si>
    <t>Véronique D</t>
  </si>
  <si>
    <t>Pascal F</t>
  </si>
  <si>
    <t>Maryke B</t>
  </si>
  <si>
    <t>Jacques M</t>
  </si>
  <si>
    <t>Elisabeth P</t>
  </si>
  <si>
    <t>Valeria H</t>
  </si>
  <si>
    <t>Cédric V</t>
  </si>
  <si>
    <t>Frédéric D</t>
  </si>
  <si>
    <t>Gilbertt B</t>
  </si>
  <si>
    <t>Sandra R</t>
  </si>
  <si>
    <t>Lucas D</t>
  </si>
  <si>
    <t>Ensemble</t>
  </si>
  <si>
    <t>Céline B</t>
  </si>
  <si>
    <t xml:space="preserve">Volonté et inédpendance </t>
  </si>
  <si>
    <t xml:space="preserve">Mont-Noble </t>
  </si>
  <si>
    <t>Gregoire B</t>
  </si>
  <si>
    <t xml:space="preserve">Emanielle B </t>
  </si>
  <si>
    <t>Thomas B</t>
  </si>
  <si>
    <t>Dominique F</t>
  </si>
  <si>
    <t xml:space="preserve">Marc-Antoine M </t>
  </si>
  <si>
    <t>Vincent R</t>
  </si>
  <si>
    <t>Grégoire C</t>
  </si>
  <si>
    <t>Jean-Luc F</t>
  </si>
  <si>
    <t>Elodie V</t>
  </si>
  <si>
    <t>Corrine C</t>
  </si>
  <si>
    <t xml:space="preserve">Alliance citoyenne pour Mont-noble </t>
  </si>
  <si>
    <t>Saint-Martin</t>
  </si>
  <si>
    <t>Gaetan R</t>
  </si>
  <si>
    <t>Yvette R</t>
  </si>
  <si>
    <t>Jean-Claude Q</t>
  </si>
  <si>
    <t>Christian V</t>
  </si>
  <si>
    <t>JeanLuc Z</t>
  </si>
  <si>
    <t>Carole D</t>
  </si>
  <si>
    <t>Nicolas B</t>
  </si>
  <si>
    <t xml:space="preserve">Vex </t>
  </si>
  <si>
    <t>Sébastien M</t>
  </si>
  <si>
    <t>Stéphanie L pont</t>
  </si>
  <si>
    <t>Eliane T</t>
  </si>
  <si>
    <t>Caroline D</t>
  </si>
  <si>
    <t>Thierry U</t>
  </si>
  <si>
    <t>Gérald A</t>
  </si>
  <si>
    <t>Alexandre G</t>
  </si>
  <si>
    <t>Didier B</t>
  </si>
  <si>
    <t xml:space="preserve">Christophe G </t>
  </si>
  <si>
    <t>Système majoritaire</t>
  </si>
  <si>
    <t>Jean-Michel Ganon-Zuber</t>
  </si>
  <si>
    <t>Iaia Carmelo</t>
  </si>
  <si>
    <t xml:space="preserve">Chrisophe Vaudan </t>
  </si>
  <si>
    <t>Frank Gerritzen</t>
  </si>
  <si>
    <t>Entente communle</t>
  </si>
  <si>
    <t>Vincent Moulin</t>
  </si>
  <si>
    <t xml:space="preserve">Entente, tacitement </t>
  </si>
  <si>
    <t xml:space="preserve">PS, Entente, tacitement </t>
  </si>
  <si>
    <t xml:space="preserve">PLR, Entente, tacitement </t>
  </si>
  <si>
    <t>PLR, tacitement</t>
  </si>
  <si>
    <t>Verts, tacitement</t>
  </si>
  <si>
    <t>Centre, tacitement</t>
  </si>
  <si>
    <t>Indépendants chrétiens-sociauxtacitement</t>
  </si>
  <si>
    <t>PS, tacitement</t>
  </si>
  <si>
    <t>Alliance citoyenne, tacitement</t>
  </si>
  <si>
    <t xml:space="preserve">7. Orsières </t>
  </si>
  <si>
    <t>Gemeinsam für Grengiols</t>
  </si>
  <si>
    <t xml:space="preserve"> </t>
  </si>
  <si>
    <t>56. Fiesch</t>
  </si>
  <si>
    <t>1. Eisten</t>
  </si>
  <si>
    <t>https://eisten.ch/de/news/81624</t>
  </si>
  <si>
    <t>https://www.grengiols.ch/gemeinde/?action=get_file&amp;id=40&amp;resource_link_id=467</t>
  </si>
  <si>
    <t>Ergebnisse Gemeindewahlen 2024.pdf</t>
  </si>
  <si>
    <t>Alternative für Almagell</t>
  </si>
  <si>
    <t>Kombination1 (visp.ch)</t>
  </si>
  <si>
    <t>tacites à partir de là</t>
  </si>
  <si>
    <t>23. Lalden</t>
  </si>
  <si>
    <t>https://www.ferden.ch/?action=get_file&amp;id=6&amp;resource_link_id=5c1</t>
  </si>
  <si>
    <t>hommes, nombre</t>
  </si>
  <si>
    <t>femmes, nombre</t>
  </si>
  <si>
    <t>femmes%</t>
  </si>
  <si>
    <t xml:space="preserve">GRAPHIQUES </t>
  </si>
  <si>
    <t>Autres</t>
  </si>
  <si>
    <t>https://www.brig-glis.ch/wp-content/uploads/2024/09/Kandidatenliste-Gemeinderatswahlen-vom-13.-Oktober-2024.pdf</t>
  </si>
  <si>
    <r>
      <rPr>
        <i/>
        <sz val="11"/>
        <color theme="1"/>
        <rFont val="Calibri"/>
        <family val="2"/>
        <scheme val="minor"/>
      </rPr>
      <t xml:space="preserve">pas trop ça mais </t>
    </r>
    <r>
      <rPr>
        <sz val="11"/>
        <color theme="1"/>
        <rFont val="Calibri"/>
        <family val="2"/>
        <scheme val="minor"/>
      </rPr>
      <t>: https://d1oh1gq3c6bbc1.cloudfront.net/public/media/03b9c236e2f3e586e1afd477a909e393207c57eddebe9d699e2cacbf1c7023f4-169352.pdf</t>
    </r>
  </si>
  <si>
    <t>pas trop ça non plus : Kommunale Wahlen 2024 | Gemeinde Blatten (blatten-vs.ch)</t>
  </si>
  <si>
    <t>pas trop ça non plus : https://www.ausserberg.ch/?action=search_result&amp;id=3&amp;searchtext=Gemeinderats</t>
  </si>
  <si>
    <t>pas trop ça : https://d1oh1gq3c6bbc1.cloudfront.net/public/media/bd1ab49c0a890dbc16a1539360c779d6bf720fbd3cc79029038a949fa0bac666-169361.pdf</t>
  </si>
  <si>
    <t>https://canal9.ch/fr/communales-2024-pres-de-600-candidats-dans-le-valais-romand/</t>
  </si>
  <si>
    <t>31.Turtman</t>
  </si>
  <si>
    <t>Communes avec une femme à la vice présidence</t>
  </si>
  <si>
    <t>Communes avec une majorité absolue de femmes à l'exécutif</t>
  </si>
  <si>
    <t>Communes sans femmes à l'exécutif</t>
  </si>
  <si>
    <t>Saxon</t>
  </si>
  <si>
    <t>15. Fully</t>
  </si>
  <si>
    <t>Saint-Léonard</t>
  </si>
  <si>
    <t>Veysonnaz</t>
  </si>
  <si>
    <t>Chalais</t>
  </si>
  <si>
    <t>Vernayaz</t>
  </si>
  <si>
    <t>5/59 communes</t>
  </si>
  <si>
    <t>Grengiols</t>
  </si>
  <si>
    <t>Ausserberg</t>
  </si>
  <si>
    <t>Termen</t>
  </si>
  <si>
    <t>Albinen</t>
  </si>
  <si>
    <t>Gampel Bratsch</t>
  </si>
  <si>
    <t>Saas Fee</t>
  </si>
  <si>
    <t>Ergisch</t>
  </si>
  <si>
    <t xml:space="preserve">Zwischbergen </t>
  </si>
  <si>
    <t>Riederalp</t>
  </si>
  <si>
    <t>Randa</t>
  </si>
  <si>
    <t>Eischoll</t>
  </si>
  <si>
    <t>Bister</t>
  </si>
  <si>
    <t>Agarn</t>
  </si>
  <si>
    <t>2/63 communes</t>
  </si>
  <si>
    <t xml:space="preserve">TOTAL </t>
  </si>
  <si>
    <t>Cf.Graphique 1</t>
  </si>
  <si>
    <t>Cf.Graphique 2</t>
  </si>
  <si>
    <t>Candidats</t>
  </si>
  <si>
    <t>Elus</t>
  </si>
  <si>
    <t>% proportion d'élection</t>
  </si>
  <si>
    <t>Candidates</t>
  </si>
  <si>
    <t>Elues</t>
  </si>
  <si>
    <t>%Proportion d'élection</t>
  </si>
  <si>
    <t>%proportion d'élection</t>
  </si>
  <si>
    <t>%proportion d'élection2</t>
  </si>
  <si>
    <t>élus</t>
  </si>
  <si>
    <t>candidates</t>
  </si>
  <si>
    <t>% proportion d'élection2</t>
  </si>
  <si>
    <t>élues</t>
  </si>
  <si>
    <t>CONSEIL COMMUNAL : VALAIS ROMAND</t>
  </si>
  <si>
    <t xml:space="preserve">CONSEIL COMMUNAL : HAUT-VALAIS </t>
  </si>
  <si>
    <t xml:space="preserve">CONSEIL COMMUNAL : VALAIS ROMAND </t>
  </si>
  <si>
    <t>CONSEIL COMMUNAL : HAUT VALAIS</t>
  </si>
  <si>
    <t>CONSEIL GENERAL : VALAIS ROMAND</t>
  </si>
  <si>
    <t>https://www.rhonefm.ch/elections-communales-2024i/?native</t>
  </si>
  <si>
    <t>Noms</t>
  </si>
  <si>
    <t>Elu.e, non-élu.e</t>
  </si>
  <si>
    <t>Zuber Jérémie</t>
  </si>
  <si>
    <t>élu</t>
  </si>
  <si>
    <t>Eggs Simon</t>
  </si>
  <si>
    <t>Vouardoux Eric</t>
  </si>
  <si>
    <t>Caloz Noémie</t>
  </si>
  <si>
    <t>élue</t>
  </si>
  <si>
    <t>Rey-Schoepf Sabine</t>
  </si>
  <si>
    <t>Zenhäusern Sylvie</t>
  </si>
  <si>
    <t>Bonvin-Zufferey Anne-Marie</t>
  </si>
  <si>
    <t>Steinegger Claude</t>
  </si>
  <si>
    <t>Zuber-Battaglia Carmen</t>
  </si>
  <si>
    <t>Theler Judith</t>
  </si>
  <si>
    <t>Clivaz Roger-Pierre</t>
  </si>
  <si>
    <t>Hoffmann Perrin</t>
  </si>
  <si>
    <t>Santschi Yann</t>
  </si>
  <si>
    <t>Buttet Marie</t>
  </si>
  <si>
    <t>Petrics Lidia</t>
  </si>
  <si>
    <t>Steinegger Karim</t>
  </si>
  <si>
    <t>membre à désigner : https://www.lenouvelliste.ch/valais/valais-central/sierre-district/sierre-commune/communales-2024-a-sierre-le-ps-et-ludc-progressent-au-conseil-general-les-vertes-et-le-plr-perdent-des-plumes-1426076</t>
  </si>
  <si>
    <t>?</t>
  </si>
  <si>
    <t>Aljiu Fatijon</t>
  </si>
  <si>
    <t>Le Vert.e.s</t>
  </si>
  <si>
    <t>Moulin Daria</t>
  </si>
  <si>
    <t>Salamin Lise</t>
  </si>
  <si>
    <t>Favre Frédéric</t>
  </si>
  <si>
    <t>Bétrisey Zufferey Maryse</t>
  </si>
  <si>
    <t>Bürcher Fanny</t>
  </si>
  <si>
    <t>Constantin Romain</t>
  </si>
  <si>
    <t>Wassmer Christelle</t>
  </si>
  <si>
    <t>Ducrey Sanchez Nadine</t>
  </si>
  <si>
    <t>Houmor Bastien</t>
  </si>
  <si>
    <t>Bernardo Anthony</t>
  </si>
  <si>
    <t>Wiedmer Vincent</t>
  </si>
  <si>
    <t>Vicente Garcia Yana Valença</t>
  </si>
  <si>
    <t>Pont Aurélie</t>
  </si>
  <si>
    <t>Salamin Lisa</t>
  </si>
  <si>
    <t>Bruttin Ombéline</t>
  </si>
  <si>
    <t>Imboden Patrick</t>
  </si>
  <si>
    <t>Fuchs Nadine</t>
  </si>
  <si>
    <t>Robyr Fabien</t>
  </si>
  <si>
    <t>Bruttin Emile</t>
  </si>
  <si>
    <t>Imhof Ursula</t>
  </si>
  <si>
    <t>Vetter Yann</t>
  </si>
  <si>
    <t>Fellay Maurice</t>
  </si>
  <si>
    <t>Bilgischer Patrick</t>
  </si>
  <si>
    <t>Demeyrier Paola</t>
  </si>
  <si>
    <t>Casimiro Irene, 706 voix, non élue</t>
  </si>
  <si>
    <t>Inacio Paulo, 695 voix, non élu</t>
  </si>
  <si>
    <t>Cardoso André, 686 voix, non élu</t>
  </si>
  <si>
    <t>Zufferey Lionel</t>
  </si>
  <si>
    <t>Métrailler Cédric</t>
  </si>
  <si>
    <t>Beney Julien</t>
  </si>
  <si>
    <t>Zimmerli Olivier</t>
  </si>
  <si>
    <t>Germann Dominique</t>
  </si>
  <si>
    <t>Dischinger Charles Yves</t>
  </si>
  <si>
    <t>Sabino Tony</t>
  </si>
  <si>
    <t>Bonvin Natacha</t>
  </si>
  <si>
    <t>Roh-Toffol Caroline</t>
  </si>
  <si>
    <t>Clavien Stéphane</t>
  </si>
  <si>
    <t>Wuest Frédéric</t>
  </si>
  <si>
    <t>Favre-Clivaz Marie Claude</t>
  </si>
  <si>
    <t>Matter-Slyvka Tetyana</t>
  </si>
  <si>
    <t>Ganon-Zuber Jean-Michel</t>
  </si>
  <si>
    <t>Un élu supplémentaire à désigner par l’UDC</t>
  </si>
  <si>
    <t>Melly Arnaud</t>
  </si>
  <si>
    <t>Reichen Nadine</t>
  </si>
  <si>
    <t>Pitteloud Albert</t>
  </si>
  <si>
    <t>Vuissoz Dave</t>
  </si>
  <si>
    <t>Brigante Patrick</t>
  </si>
  <si>
    <t>Cornuz Serge</t>
  </si>
  <si>
    <t>Derron Jules</t>
  </si>
  <si>
    <t>2. Ayent</t>
  </si>
  <si>
    <t>Travelletti Nicole</t>
  </si>
  <si>
    <t>Bonvin René</t>
  </si>
  <si>
    <t>Juillard Richard</t>
  </si>
  <si>
    <t>Kurmann Jean Raphaël</t>
  </si>
  <si>
    <t>Morard Serge</t>
  </si>
  <si>
    <t>Rey Quentin</t>
  </si>
  <si>
    <t>Gaudin Christophe</t>
  </si>
  <si>
    <t>Bastian Christèle</t>
  </si>
  <si>
    <t>Juilland Christophe</t>
  </si>
  <si>
    <t>Ducrey Nendaz Gérald</t>
  </si>
  <si>
    <t>Roch Céline</t>
  </si>
  <si>
    <t>Salgado Mario</t>
  </si>
  <si>
    <t>3 sièges à repourvoir</t>
  </si>
  <si>
    <t>Constantin Gérard</t>
  </si>
  <si>
    <t>Morard Samuel</t>
  </si>
  <si>
    <t>Mottet Vivian</t>
  </si>
  <si>
    <t>Constantin Natasha</t>
  </si>
  <si>
    <t>Petigas Philippe</t>
  </si>
  <si>
    <t>Varone Xavier</t>
  </si>
  <si>
    <t>2 sièges à repourvoir</t>
  </si>
  <si>
    <t>Schmid-Morard Laurence</t>
  </si>
  <si>
    <t>Jean Vivien</t>
  </si>
  <si>
    <t>Balet Christophe</t>
  </si>
  <si>
    <t>Morard Guillaume</t>
  </si>
  <si>
    <t>Dussex Lucas</t>
  </si>
  <si>
    <t>Noirjean Christopher</t>
  </si>
  <si>
    <t>Boller Christian</t>
  </si>
  <si>
    <t>Voix libres</t>
  </si>
  <si>
    <t>Moos Jean-Marie</t>
  </si>
  <si>
    <t>Azoo Joël</t>
  </si>
  <si>
    <t xml:space="preserve">3. Sion </t>
  </si>
  <si>
    <t xml:space="preserve">1. Sierre </t>
  </si>
  <si>
    <t>Haefliger Stéphane</t>
  </si>
  <si>
    <t>Siggen Patrick</t>
  </si>
  <si>
    <t>Bourban-Mathis Sophie</t>
  </si>
  <si>
    <t>Pitteloud Christophe</t>
  </si>
  <si>
    <t>Haefliger David</t>
  </si>
  <si>
    <t>De Lavallaz Valérie</t>
  </si>
  <si>
    <t>Perruchoud Stéphanie</t>
  </si>
  <si>
    <t>Mukuna Gabriel Akanga</t>
  </si>
  <si>
    <t>Luyet Janique</t>
  </si>
  <si>
    <t>Mariéthoz Mathieu</t>
  </si>
  <si>
    <t>Micheloud Florian</t>
  </si>
  <si>
    <t>Berra-Puglisi Marie</t>
  </si>
  <si>
    <t>Meilland Kévin</t>
  </si>
  <si>
    <t>Rey Edouard</t>
  </si>
  <si>
    <t>Riand Leone Annick</t>
  </si>
  <si>
    <t>D’Andres Aurélien</t>
  </si>
  <si>
    <t>Perruchoud Vaïc</t>
  </si>
  <si>
    <t>De Werra Isabelle</t>
  </si>
  <si>
    <t>Kernen Sven</t>
  </si>
  <si>
    <t>Iborra Grégoire</t>
  </si>
  <si>
    <t>Werlen Serge</t>
  </si>
  <si>
    <t>Theler Emmanuel</t>
  </si>
  <si>
    <t>Ruff Yann, 1208 voix, non élu</t>
  </si>
  <si>
    <t>Abou El Ainin Samy, 1191 voix, non élu</t>
  </si>
  <si>
    <t>Deppierraz Blaise, 1184 voix, non élu</t>
  </si>
  <si>
    <t>Neves Luis, 1156 voix, non élu</t>
  </si>
  <si>
    <t>Sabino Nicola, 1138 voix, non élu</t>
  </si>
  <si>
    <t>Pinto Dylan, 1111 voix, non élu</t>
  </si>
  <si>
    <t>Pinto Nilson, 1098 voix, non élu</t>
  </si>
  <si>
    <t>Crisostomo Ludovic, 1082 voix, non élu</t>
  </si>
  <si>
    <t>Marty-Terrettaz Raphaële</t>
  </si>
  <si>
    <t>Stalder Thierry</t>
  </si>
  <si>
    <t>Kuchler-Mayor Noémie</t>
  </si>
  <si>
    <t>Stalder Guillaume</t>
  </si>
  <si>
    <t>Beytrison Sacha</t>
  </si>
  <si>
    <t>Gapany Lionel</t>
  </si>
  <si>
    <t>Chevrier Raphaël</t>
  </si>
  <si>
    <t>Eggel Artemis</t>
  </si>
  <si>
    <t>Meyer François</t>
  </si>
  <si>
    <t>Emery Nicolas</t>
  </si>
  <si>
    <t>Torrent Rachel</t>
  </si>
  <si>
    <t>Délèze Romain</t>
  </si>
  <si>
    <t>Dahler Patrick</t>
  </si>
  <si>
    <t>Bosi Nicolas</t>
  </si>
  <si>
    <t>Monnier-Mayor Désirée</t>
  </si>
  <si>
    <t>Boand Vincent</t>
  </si>
  <si>
    <t>Crettaz Océane</t>
  </si>
  <si>
    <t>Cochrane Benjamin</t>
  </si>
  <si>
    <t>Reist Martin</t>
  </si>
  <si>
    <t>Zufferey Alexandre</t>
  </si>
  <si>
    <t>Barras-Dussex Gabrielle</t>
  </si>
  <si>
    <t>Perruchoud David</t>
  </si>
  <si>
    <t>Gillioz Clément</t>
  </si>
  <si>
    <t>Lauener Georges</t>
  </si>
  <si>
    <t>Surchat Laura</t>
  </si>
  <si>
    <t>Di Donna Giuseppe</t>
  </si>
  <si>
    <t>Pinto Areias Hirt Alice</t>
  </si>
  <si>
    <t>Karatsouba Alexander</t>
  </si>
  <si>
    <t>Collet Bastian</t>
  </si>
  <si>
    <t>Bodrito Jean Pierre</t>
  </si>
  <si>
    <t>Schertenleib Pierre</t>
  </si>
  <si>
    <t>Giroud Meillard Cindy</t>
  </si>
  <si>
    <t>Vuissoz Grégoire</t>
  </si>
  <si>
    <t>Zuber Lucien</t>
  </si>
  <si>
    <t>Mottier Rémy</t>
  </si>
  <si>
    <t>Donon Yves</t>
  </si>
  <si>
    <t>Besse Matthieu, 931 voix, non élu</t>
  </si>
  <si>
    <t>Les Vert.e.s</t>
  </si>
  <si>
    <t>Hofmann Jacquod Mireille</t>
  </si>
  <si>
    <t>Dubuis Alexandre</t>
  </si>
  <si>
    <t>Genin Thierry</t>
  </si>
  <si>
    <t>Pitteloud Rey Nathalie</t>
  </si>
  <si>
    <t>Thiessoz Reynard Annie</t>
  </si>
  <si>
    <t>Mudry Ariane</t>
  </si>
  <si>
    <t>Morard Marie</t>
  </si>
  <si>
    <t>Michel Julie Eléonore</t>
  </si>
  <si>
    <t>Dalleves Caroline</t>
  </si>
  <si>
    <t>Plan Isabelle</t>
  </si>
  <si>
    <t>Labarre Xavier</t>
  </si>
  <si>
    <t>De Morsier Sébastien</t>
  </si>
  <si>
    <t>Masseraz Sheldon</t>
  </si>
  <si>
    <t xml:space="preserve">Vert'libéral </t>
  </si>
  <si>
    <t>Jansen Philippe</t>
  </si>
  <si>
    <t>Jansen Stéphane</t>
  </si>
  <si>
    <t>Pitteloud Bryan Thomas</t>
  </si>
  <si>
    <t>Guidetti Carlo</t>
  </si>
  <si>
    <t>Perriard Antoine</t>
  </si>
  <si>
    <t>Bressoud Simon</t>
  </si>
  <si>
    <t xml:space="preserve">4. Conthey </t>
  </si>
  <si>
    <t>Iten Julien</t>
  </si>
  <si>
    <t>Ruchat Sabrina</t>
  </si>
  <si>
    <t>Chambovey Rapillard Kerstin</t>
  </si>
  <si>
    <t>Ruchat Daniel</t>
  </si>
  <si>
    <t>Iten Ana Catarina</t>
  </si>
  <si>
    <t>Chambovey Raphaël</t>
  </si>
  <si>
    <t>Fragnière Dominique</t>
  </si>
  <si>
    <t>Cheseaux Jean-Marc</t>
  </si>
  <si>
    <t>Constantin Nicolas</t>
  </si>
  <si>
    <t>Thétaz Charlotte</t>
  </si>
  <si>
    <t>Brunner Rita</t>
  </si>
  <si>
    <t>Cito Nulifer</t>
  </si>
  <si>
    <t>Hedinger Szekely Jill</t>
  </si>
  <si>
    <t>Gyger Daniel</t>
  </si>
  <si>
    <t>Les Vert·e·s et PS </t>
  </si>
  <si>
    <t>Dessimoz Emilie</t>
  </si>
  <si>
    <t>Schauenberg Lucas</t>
  </si>
  <si>
    <t>Sidani-Awada Bahira</t>
  </si>
  <si>
    <t>Giberti Udry Gloria</t>
  </si>
  <si>
    <t>Di Blasi-Coucet Elisabeth</t>
  </si>
  <si>
    <t>Fauquex Milène</t>
  </si>
  <si>
    <t>+ 2 postes à pourvoir</t>
  </si>
  <si>
    <t>Vergères Jean-Daniel</t>
  </si>
  <si>
    <t>Papilloud Guillaume</t>
  </si>
  <si>
    <t>Dorsaz Mathieu</t>
  </si>
  <si>
    <t>Maglia Luca</t>
  </si>
  <si>
    <t>Imstepf Maria-Angela</t>
  </si>
  <si>
    <t>Pellissier Ralph</t>
  </si>
  <si>
    <t>Eggel Roman</t>
  </si>
  <si>
    <t>Roos Clémentine</t>
  </si>
  <si>
    <t>Solliard Sandra</t>
  </si>
  <si>
    <t>Berthouzoz Didier</t>
  </si>
  <si>
    <t>Pinto Da Costa Rodrigues Patricia</t>
  </si>
  <si>
    <t>Sarrasin David</t>
  </si>
  <si>
    <t>5. Vétroz</t>
  </si>
  <si>
    <t>Declercq Michel, 911 voix, élu</t>
  </si>
  <si>
    <t>Sanderson Dylan, 911 voix, élu</t>
  </si>
  <si>
    <t>Zwimpfer Raphaël, 897 voix, élu</t>
  </si>
  <si>
    <t>Durakovski Adem, 885 voix, élu</t>
  </si>
  <si>
    <t>+ 1 siège repourvoir</t>
  </si>
  <si>
    <t>Fontannaz Chloé Albane</t>
  </si>
  <si>
    <t>Glassey Stéphanie</t>
  </si>
  <si>
    <t>Papilloud Cindy</t>
  </si>
  <si>
    <t>Géroudet Tiffany</t>
  </si>
  <si>
    <t>Fournier Mathieu</t>
  </si>
  <si>
    <t>Falco Pietro</t>
  </si>
  <si>
    <t>Ciftci Ismet</t>
  </si>
  <si>
    <t>Söderberg Gaudiane</t>
  </si>
  <si>
    <t>Bonnaz Johnatan</t>
  </si>
  <si>
    <t>Berner Yannick</t>
  </si>
  <si>
    <t>Roh Alexandre</t>
  </si>
  <si>
    <t>Blanchet David</t>
  </si>
  <si>
    <t>Larmandieu-Pianzola Carole</t>
  </si>
  <si>
    <t>Coquisart Alain</t>
  </si>
  <si>
    <t>Roh-Roduit Monique</t>
  </si>
  <si>
    <t>Vouillamoz Pierre-Alain</t>
  </si>
  <si>
    <t>Roh Daniel</t>
  </si>
  <si>
    <t>Voltolini David</t>
  </si>
  <si>
    <t>Bandollier Jean-Didier</t>
  </si>
  <si>
    <t>f</t>
  </si>
  <si>
    <t>Renda Giuseppe</t>
  </si>
  <si>
    <t>Minguely-Coudray Helen</t>
  </si>
  <si>
    <t>Bogo-Aebi Nadia</t>
  </si>
  <si>
    <t>Girod Julien</t>
  </si>
  <si>
    <t>Locatelli Gisèle</t>
  </si>
  <si>
    <t>Roh Raphaël</t>
  </si>
  <si>
    <t>Morard Pierre-Alain</t>
  </si>
  <si>
    <t>Zufferey Arnaud</t>
  </si>
  <si>
    <t>Berthouzoz Xavier</t>
  </si>
  <si>
    <t>Rairoux Elodie</t>
  </si>
  <si>
    <t>Zufferey Laurent</t>
  </si>
  <si>
    <t>Rey Christian</t>
  </si>
  <si>
    <t>Caret Thierry</t>
  </si>
  <si>
    <t>Walter Frédéric</t>
  </si>
  <si>
    <t xml:space="preserve">6. Fully </t>
  </si>
  <si>
    <t>Taramarcaz-Dorsaz David</t>
  </si>
  <si>
    <t>Gex Sandrine</t>
  </si>
  <si>
    <t>Délitroz-Roduit Nicole</t>
  </si>
  <si>
    <t>De Castro Gérard</t>
  </si>
  <si>
    <t>Sigrist Mirca</t>
  </si>
  <si>
    <t>Dorsaz Pascal</t>
  </si>
  <si>
    <t>Carreira José Carlos</t>
  </si>
  <si>
    <t>Seppey Johanna</t>
  </si>
  <si>
    <t>Taramarcaz Philippe</t>
  </si>
  <si>
    <t>Rodriguez Xavier</t>
  </si>
  <si>
    <t>Senovilla Caroline</t>
  </si>
  <si>
    <t>Barman Frédéric</t>
  </si>
  <si>
    <t>Baudoin-Lugon Aurélie</t>
  </si>
  <si>
    <t>Dorsaz Cyril</t>
  </si>
  <si>
    <t>Roduit-Jayet Brigitte</t>
  </si>
  <si>
    <t>Marange Guillaume</t>
  </si>
  <si>
    <t>Volland Gilles</t>
  </si>
  <si>
    <t>Dorsaz Théo</t>
  </si>
  <si>
    <t>Pravato Vincent</t>
  </si>
  <si>
    <t>Remondeulaz Quentin</t>
  </si>
  <si>
    <t>Crettaz Valentin</t>
  </si>
  <si>
    <t>Bender Michèle</t>
  </si>
  <si>
    <t>Dansou Yaovi</t>
  </si>
  <si>
    <t>Roduit Nils</t>
  </si>
  <si>
    <t>Dorsaz Eloïse</t>
  </si>
  <si>
    <t>Ançay Valentine</t>
  </si>
  <si>
    <t>Gex Jérémy Léonce</t>
  </si>
  <si>
    <t>Routier Margaux</t>
  </si>
  <si>
    <t>Isoz Edmond</t>
  </si>
  <si>
    <t>Dorsaz Léonard</t>
  </si>
  <si>
    <t>Carron Alicia</t>
  </si>
  <si>
    <t>Pinho Adrien</t>
  </si>
  <si>
    <t>Remy-Carron Isabelle</t>
  </si>
  <si>
    <t>Günther Julie</t>
  </si>
  <si>
    <t>Carron Sybille</t>
  </si>
  <si>
    <t>Ançay Agnès</t>
  </si>
  <si>
    <t>Guex Coralie</t>
  </si>
  <si>
    <t>Baudère Nicolas</t>
  </si>
  <si>
    <t>Schmidt Olivier</t>
  </si>
  <si>
    <t>Rossier David</t>
  </si>
  <si>
    <t>Caillet Martine</t>
  </si>
  <si>
    <t>Pellouchoud Simon</t>
  </si>
  <si>
    <t>Carron Raphaël</t>
  </si>
  <si>
    <t>Loup Vincent</t>
  </si>
  <si>
    <t>Jeanbourquin Martine</t>
  </si>
  <si>
    <t>Suter Jean-Marie</t>
  </si>
  <si>
    <t xml:space="preserve">7. Martigny </t>
  </si>
  <si>
    <t>Abenkou Sandrine</t>
  </si>
  <si>
    <t>Tenthorey Valone</t>
  </si>
  <si>
    <t>Mehmetaj Bislimi Mirjeta</t>
  </si>
  <si>
    <t>Orsinger Samuel</t>
  </si>
  <si>
    <t>Ramuz Pierre-André</t>
  </si>
  <si>
    <t>Rouiller Nathalie</t>
  </si>
  <si>
    <t>Monnet Sandy</t>
  </si>
  <si>
    <t>Bochatay Jonathan</t>
  </si>
  <si>
    <t>Bosson Sylvie</t>
  </si>
  <si>
    <t>Imboden Michel</t>
  </si>
  <si>
    <t>Lattion Julien</t>
  </si>
  <si>
    <t>Bessard Joël</t>
  </si>
  <si>
    <t>Morand Loïc</t>
  </si>
  <si>
    <t>Dini Jean-Christophe</t>
  </si>
  <si>
    <t>Delaloye Georges</t>
  </si>
  <si>
    <t>Lonfat Vincent</t>
  </si>
  <si>
    <t>Papilloud Gaël</t>
  </si>
  <si>
    <t>Mariaux Florent</t>
  </si>
  <si>
    <t>Fellay Murielle</t>
  </si>
  <si>
    <t>Lavanchy Raphaël</t>
  </si>
  <si>
    <t>Follonier Nicolas</t>
  </si>
  <si>
    <t>Fournier-Bovier Christelle</t>
  </si>
  <si>
    <t>Wicki Félix</t>
  </si>
  <si>
    <t>Monnet Charles</t>
  </si>
  <si>
    <t>Barone Jacinte</t>
  </si>
  <si>
    <t>Aubin Kévin</t>
  </si>
  <si>
    <t>Neurohr Maria</t>
  </si>
  <si>
    <t>Abbad Christiane</t>
  </si>
  <si>
    <t>Zymberi Kamer</t>
  </si>
  <si>
    <t>Bruchez Gaétan</t>
  </si>
  <si>
    <t>Truffer Jean-Michel</t>
  </si>
  <si>
    <t>Gabioud Nicolas</t>
  </si>
  <si>
    <t>Michellod Nolin</t>
  </si>
  <si>
    <t>Dini Pilar</t>
  </si>
  <si>
    <t>Abbet Alexandre</t>
  </si>
  <si>
    <t>Giroud Romy</t>
  </si>
  <si>
    <t>Morend Lorianne</t>
  </si>
  <si>
    <t>Gay-des-Combes Robert</t>
  </si>
  <si>
    <t>Fournier Jérôme</t>
  </si>
  <si>
    <t>Clerc Jérôme</t>
  </si>
  <si>
    <t>Moulin Jonas</t>
  </si>
  <si>
    <t>Vouillamoz Justin</t>
  </si>
  <si>
    <t>Bossicard Cédric</t>
  </si>
  <si>
    <t>Maret Roger</t>
  </si>
  <si>
    <t>Veya Stéphane</t>
  </si>
  <si>
    <t>Schäer Delphine</t>
  </si>
  <si>
    <t>Bernard Steve</t>
  </si>
  <si>
    <t>Jordan Sadya</t>
  </si>
  <si>
    <t>Quiros Miguel</t>
  </si>
  <si>
    <t>Rexhepi Milaim</t>
  </si>
  <si>
    <t>Carron Léo</t>
  </si>
  <si>
    <t>Moulin Cyril</t>
  </si>
  <si>
    <t>Python Sébastien</t>
  </si>
  <si>
    <t>Dorsaz Ludmilla</t>
  </si>
  <si>
    <t>Perregaux-Dielf Jessica</t>
  </si>
  <si>
    <t>Silva Thomas</t>
  </si>
  <si>
    <t>Rivard Nicolas</t>
  </si>
  <si>
    <t>Giroud Phakthamon</t>
  </si>
  <si>
    <t>de Cristofaro Gabriel</t>
  </si>
  <si>
    <t>Neury Johan</t>
  </si>
  <si>
    <t>Mark Philippe</t>
  </si>
  <si>
    <t>Mark Christine</t>
  </si>
  <si>
    <t>Sula Alina</t>
  </si>
  <si>
    <t>Duarte José-Manuel</t>
  </si>
  <si>
    <t>Flipo François-Xavier</t>
  </si>
  <si>
    <t>Maupas Etienne</t>
  </si>
  <si>
    <t>Claivoz Jacques</t>
  </si>
  <si>
    <t>Pignat Sophie</t>
  </si>
  <si>
    <t>Dorsaz Denis</t>
  </si>
  <si>
    <t>Pignat Ludovic</t>
  </si>
  <si>
    <t>Vaudan Escobar Christophe</t>
  </si>
  <si>
    <t>Guglielmina David</t>
  </si>
  <si>
    <t>Knobl Valentin</t>
  </si>
  <si>
    <t>Rausis Daniel</t>
  </si>
  <si>
    <t>Conforti Antoine</t>
  </si>
  <si>
    <t>Barras Eléonore</t>
  </si>
  <si>
    <t>Lavanchy Daghighi Jacqueline</t>
  </si>
  <si>
    <t>Deva Denisa</t>
  </si>
  <si>
    <t>Asrar Yanis</t>
  </si>
  <si>
    <t>Qligal Khadija</t>
  </si>
  <si>
    <t>8. Val de Bagnes</t>
  </si>
  <si>
    <t>5 sièges sont à pourvoir</t>
  </si>
  <si>
    <t xml:space="preserve">? </t>
  </si>
  <si>
    <t>Vaudan Emily</t>
  </si>
  <si>
    <t>Besson Felix</t>
  </si>
  <si>
    <t>Perraudin Florian</t>
  </si>
  <si>
    <t>Luisier Marie-Gabrielle</t>
  </si>
  <si>
    <t>Tissières Mathieu</t>
  </si>
  <si>
    <t>Farquet Sarah</t>
  </si>
  <si>
    <t>Gard Pierre-André</t>
  </si>
  <si>
    <t>Bruchez Célien</t>
  </si>
  <si>
    <t>Vaudan Julien</t>
  </si>
  <si>
    <t>Bourgeois Laurence</t>
  </si>
  <si>
    <t>Darbellay Baptiste</t>
  </si>
  <si>
    <t>Chevrier Célia</t>
  </si>
  <si>
    <t>Corthay Durrer Anne-Claude</t>
  </si>
  <si>
    <t>Deslarzes Sophie</t>
  </si>
  <si>
    <t>Michellod Patrick</t>
  </si>
  <si>
    <t>Vaudan Simon</t>
  </si>
  <si>
    <t>Frossard Alain</t>
  </si>
  <si>
    <t>Michellod Alain</t>
  </si>
  <si>
    <t>Terrettaz Cédric</t>
  </si>
  <si>
    <t>Moser Olivier</t>
  </si>
  <si>
    <t>Alter Armand</t>
  </si>
  <si>
    <t>Troillet Emmanuel</t>
  </si>
  <si>
    <t>Roserens Stéphane</t>
  </si>
  <si>
    <t>Bratter Marcus</t>
  </si>
  <si>
    <t>Tellen Dominique</t>
  </si>
  <si>
    <t>Sauthier Ludovic</t>
  </si>
  <si>
    <t>Maret-Besson Valérie</t>
  </si>
  <si>
    <t>Besse Cédric</t>
  </si>
  <si>
    <t>Amos Guillaume</t>
  </si>
  <si>
    <t>Picchio Pauline</t>
  </si>
  <si>
    <t>Martin Sacha</t>
  </si>
  <si>
    <t>Saillen Lionel</t>
  </si>
  <si>
    <t>Amos Samuel</t>
  </si>
  <si>
    <t>Fellay Sébastien</t>
  </si>
  <si>
    <t>Pasche Benjamin</t>
  </si>
  <si>
    <t>Bruchez Sari</t>
  </si>
  <si>
    <t>Délitroz Gabriel</t>
  </si>
  <si>
    <t>Oakman-Rossier Christine</t>
  </si>
  <si>
    <t>Daragon Leyla Solène</t>
  </si>
  <si>
    <t>Schraner Malko</t>
  </si>
  <si>
    <t>Heinis Olivia</t>
  </si>
  <si>
    <t>Choffat PauL</t>
  </si>
  <si>
    <t>Vincent Angeline</t>
  </si>
  <si>
    <t>Pache Louis</t>
  </si>
  <si>
    <t>Leijonhufvud Ebba</t>
  </si>
  <si>
    <t>Carmo Patwary Ana</t>
  </si>
  <si>
    <t>Möhl Pignatelli Paola</t>
  </si>
  <si>
    <t>Etienne Nicolas</t>
  </si>
  <si>
    <t>Baudon Thierry</t>
  </si>
  <si>
    <t>Corthay Anthony</t>
  </si>
  <si>
    <t>Vaudan Fanny</t>
  </si>
  <si>
    <t>Löf Tora</t>
  </si>
  <si>
    <t>Pembe Tornay Colette</t>
  </si>
  <si>
    <t>Carron Stefan</t>
  </si>
  <si>
    <t>Monnard Delphine</t>
  </si>
  <si>
    <t>Bouverat Myriam</t>
  </si>
  <si>
    <t>UDC et indépendants</t>
  </si>
  <si>
    <t>1 siège est à pourvoir</t>
  </si>
  <si>
    <t>Vaudan Christophe</t>
  </si>
  <si>
    <t>Rossier Gaëtan</t>
  </si>
  <si>
    <t>Perraudin Julian</t>
  </si>
  <si>
    <t>Troillet Jean-Daniel</t>
  </si>
  <si>
    <t>Carron Fabien</t>
  </si>
  <si>
    <t>Carron Michel</t>
  </si>
  <si>
    <t>Gerritzen Franck</t>
  </si>
  <si>
    <t>9. Saint-Maurice</t>
  </si>
  <si>
    <t>Bruchez François (élu au conseil municipal)</t>
  </si>
  <si>
    <t>Duroux Alain (élu au conseil municipal)</t>
  </si>
  <si>
    <t>Curdy Ariane</t>
  </si>
  <si>
    <t>Krasnic Goran</t>
  </si>
  <si>
    <t>Mottiez Stéphanie</t>
  </si>
  <si>
    <t>Vouillamoz Jérôme</t>
  </si>
  <si>
    <t>Quennoz-Clerc Alexia</t>
  </si>
  <si>
    <t>Berdayes Elisa</t>
  </si>
  <si>
    <t>Farquet Christelle</t>
  </si>
  <si>
    <t>Obrist-Castagna Camille</t>
  </si>
  <si>
    <t>Morisod Christelle</t>
  </si>
  <si>
    <t>Raymond Vincent</t>
  </si>
  <si>
    <t>Rey Valentin</t>
  </si>
  <si>
    <t>Burgdorfer André</t>
  </si>
  <si>
    <t>Antas Bruno</t>
  </si>
  <si>
    <t>Mastromauro Lavinia</t>
  </si>
  <si>
    <t>Sokoli Anida</t>
  </si>
  <si>
    <t>Okanovic Isak</t>
  </si>
  <si>
    <t>Corsini Alain</t>
  </si>
  <si>
    <t>Baseggio Olivier</t>
  </si>
  <si>
    <t>Antony Julien</t>
  </si>
  <si>
    <t>Nicolin Mathieu</t>
  </si>
  <si>
    <t>Chesaux Johnny</t>
  </si>
  <si>
    <t>Chesaux Marie-Laure</t>
  </si>
  <si>
    <t>Morzillo Paola</t>
  </si>
  <si>
    <t>Berno Sébastien</t>
  </si>
  <si>
    <t>Zeiter Sophie</t>
  </si>
  <si>
    <t>Clerc Yvan</t>
  </si>
  <si>
    <t>Barman Mélanie</t>
  </si>
  <si>
    <t>Un élu à désigner</t>
  </si>
  <si>
    <t>Melcarne Damien</t>
  </si>
  <si>
    <t>Thiévent Dominique</t>
  </si>
  <si>
    <t>Besse Alain</t>
  </si>
  <si>
    <t>Fellay Simon</t>
  </si>
  <si>
    <t>Nançoz Aurore, 137 voix, non élue</t>
  </si>
  <si>
    <t>Hutchinson Mabel</t>
  </si>
  <si>
    <t>10. Vionnaz</t>
  </si>
  <si>
    <t>Mouvement villageois</t>
  </si>
  <si>
    <t>Guérin Raphaël</t>
  </si>
  <si>
    <t>Guérin Danielle</t>
  </si>
  <si>
    <t>Veuthey Nathan</t>
  </si>
  <si>
    <t>Vannay Nicolas</t>
  </si>
  <si>
    <t>Vannay Frédéric</t>
  </si>
  <si>
    <t>Mariaux Reynold</t>
  </si>
  <si>
    <t>Meystre Richard</t>
  </si>
  <si>
    <t>Burion Tom</t>
  </si>
  <si>
    <t>Guérin Gwendoline</t>
  </si>
  <si>
    <t>Burion Samy</t>
  </si>
  <si>
    <t>Planchamp Guillaume</t>
  </si>
  <si>
    <t>Raboud Eddy</t>
  </si>
  <si>
    <t>Bertholet Floriane</t>
  </si>
  <si>
    <t>Mariéthoz Ketsia</t>
  </si>
  <si>
    <t>Monti Robin</t>
  </si>
  <si>
    <t>Guérin Célien</t>
  </si>
  <si>
    <t>Klay Samuel</t>
  </si>
  <si>
    <t>Rossier Romain</t>
  </si>
  <si>
    <t>Gaudin David</t>
  </si>
  <si>
    <t>Capt Sébastien</t>
  </si>
  <si>
    <t>Liste citoyenne Vionnaz-Torgon</t>
  </si>
  <si>
    <t>Rouiller Julien</t>
  </si>
  <si>
    <t>Leclercq Liliane</t>
  </si>
  <si>
    <t>Filliez-Rouiller Sophie</t>
  </si>
  <si>
    <t>Mariaux Christian</t>
  </si>
  <si>
    <t>Eggenberger Ulrich</t>
  </si>
  <si>
    <t>Pot-Bressoud Cindy</t>
  </si>
  <si>
    <t>Bressoud Joakim</t>
  </si>
  <si>
    <t>Bressoud Alain</t>
  </si>
  <si>
    <t>Meynet Nicolas</t>
  </si>
  <si>
    <t>Nicolier Jean-Paul</t>
  </si>
  <si>
    <t>Cretton Gaétan</t>
  </si>
  <si>
    <t>Guérin Bertrand</t>
  </si>
  <si>
    <t>Gonzalez Diego</t>
  </si>
  <si>
    <t>Aubert Emmanuel</t>
  </si>
  <si>
    <t>Liberto Giuseppina</t>
  </si>
  <si>
    <t>Fracheboud Christian</t>
  </si>
  <si>
    <t>Christeler Jean-Pierre</t>
  </si>
  <si>
    <t>Delaloye Denis</t>
  </si>
  <si>
    <t>Le Centre + Vionnaz-Torgon</t>
  </si>
  <si>
    <t>Schmid Bernhard, 175 voix, non élu</t>
  </si>
  <si>
    <t>Gianini Fracheboud Stéphanie</t>
  </si>
  <si>
    <t>Meier Bastien</t>
  </si>
  <si>
    <t>Meier Thomas</t>
  </si>
  <si>
    <t>Veuthey Adrien</t>
  </si>
  <si>
    <t>Lattion Gladys</t>
  </si>
  <si>
    <t>Bressoud Gilbert</t>
  </si>
  <si>
    <t>Turin Gérard</t>
  </si>
  <si>
    <t>Richoz Christian</t>
  </si>
  <si>
    <t>Baratte Audrey</t>
  </si>
  <si>
    <t>Schmid Joël</t>
  </si>
  <si>
    <t>Veuthey Lucien</t>
  </si>
  <si>
    <t>Woupeyi Michel</t>
  </si>
  <si>
    <t>Jonneret Laurence</t>
  </si>
  <si>
    <t>Gisclon Cindy</t>
  </si>
  <si>
    <t>Cohésion communale – PLR</t>
  </si>
  <si>
    <t>Mariaux Sylvain</t>
  </si>
  <si>
    <t>Sorgente-Calmes Céline</t>
  </si>
  <si>
    <t>Rama Patricia</t>
  </si>
  <si>
    <t>Favre Ludovic</t>
  </si>
  <si>
    <t>Mottet Xavier</t>
  </si>
  <si>
    <t>Blanc Romain</t>
  </si>
  <si>
    <t>Jonin Cindy</t>
  </si>
  <si>
    <t>Jeker Rudolf</t>
  </si>
  <si>
    <t>Béboux Myriam</t>
  </si>
  <si>
    <t>Guérin Jérôme</t>
  </si>
  <si>
    <t>Jonin Danielle</t>
  </si>
  <si>
    <t>Produit Cynthia</t>
  </si>
  <si>
    <t>Turin Méline</t>
  </si>
  <si>
    <t>Stefanelli Vincent</t>
  </si>
  <si>
    <t>Jeanneret-Grosjean Jean-Marc</t>
  </si>
  <si>
    <t>11. Monthey</t>
  </si>
  <si>
    <t>+ 1 siège à repourvoir</t>
  </si>
  <si>
    <t>Bellwald Antoine</t>
  </si>
  <si>
    <t>Couturier Mathieu</t>
  </si>
  <si>
    <t>Duchoud Andrea</t>
  </si>
  <si>
    <t>Cepi Jonathan</t>
  </si>
  <si>
    <t>Franc Mélanie</t>
  </si>
  <si>
    <t>Anthamatten Carole</t>
  </si>
  <si>
    <t>Lamas Eduardo</t>
  </si>
  <si>
    <t>Arlettaz Yvan</t>
  </si>
  <si>
    <t>Gremaud Bryan</t>
  </si>
  <si>
    <t>Thurre-Millius Diane</t>
  </si>
  <si>
    <t>Moulin Pierre-Yves</t>
  </si>
  <si>
    <t>Gulas Florent</t>
  </si>
  <si>
    <t>Jaquet Raffaella</t>
  </si>
  <si>
    <t>Nanchen Lisa</t>
  </si>
  <si>
    <t>Batista Filipe</t>
  </si>
  <si>
    <t>Dorsaz Pauline</t>
  </si>
  <si>
    <t>Faust Pierre-Yves</t>
  </si>
  <si>
    <t>Fougeiret Stéphane</t>
  </si>
  <si>
    <t>Shala Zenun</t>
  </si>
  <si>
    <t>Ninin Nadine</t>
  </si>
  <si>
    <t>Borgeaud Clément</t>
  </si>
  <si>
    <t>Ostrini Olivier</t>
  </si>
  <si>
    <t>Burri Robert</t>
  </si>
  <si>
    <t>D’Errico Adrien</t>
  </si>
  <si>
    <t>Previti Sandra</t>
  </si>
  <si>
    <t>Blumenthal Blanka</t>
  </si>
  <si>
    <t>Délitroz Sianne</t>
  </si>
  <si>
    <t>Tuor Mama Jacky</t>
  </si>
  <si>
    <t>Niklaus Lila</t>
  </si>
  <si>
    <t>Michaud Nadia</t>
  </si>
  <si>
    <t>Gashi Musli Benita</t>
  </si>
  <si>
    <t>Martinez Alexandre</t>
  </si>
  <si>
    <t>Catanese Natale</t>
  </si>
  <si>
    <t>Pasche Gabrielle</t>
  </si>
  <si>
    <t>Veliz Christian</t>
  </si>
  <si>
    <t>Estève Allioucha</t>
  </si>
  <si>
    <t>Mariéthoz Quentin</t>
  </si>
  <si>
    <t>Mariétan David</t>
  </si>
  <si>
    <t>Mignot Philippe</t>
  </si>
  <si>
    <t>Multone Stéphane</t>
  </si>
  <si>
    <t>Missiliez Isabelle</t>
  </si>
  <si>
    <t>Labanti Thérèse</t>
  </si>
  <si>
    <t>Annen Indrid</t>
  </si>
  <si>
    <t>David Christian</t>
  </si>
  <si>
    <t>Clément David</t>
  </si>
  <si>
    <t>Pochon Pascal</t>
  </si>
  <si>
    <t>Jankovic Anita</t>
  </si>
  <si>
    <t>Morel Didier</t>
  </si>
  <si>
    <t>Beiner Nicolas</t>
  </si>
  <si>
    <t>Zara Tiziana</t>
  </si>
  <si>
    <t>Selimovic Armin</t>
  </si>
  <si>
    <t>Martellotta Mario</t>
  </si>
  <si>
    <t>Breu Fracheboud Catherine</t>
  </si>
  <si>
    <t>Batteur Christophe</t>
  </si>
  <si>
    <t>Crausaz Sandy</t>
  </si>
  <si>
    <t>Chalokh Sara</t>
  </si>
  <si>
    <t>Da Silva Belina</t>
  </si>
  <si>
    <t>Braem Patrick-Alexandre</t>
  </si>
  <si>
    <t>Métrailler Estelle</t>
  </si>
  <si>
    <t>Rapin Sophie</t>
  </si>
  <si>
    <t>Ruegg Mathieu</t>
  </si>
  <si>
    <t>Multone Nancy</t>
  </si>
  <si>
    <t>Nanchen Jacqueline</t>
  </si>
  <si>
    <t>Besse Claudy</t>
  </si>
  <si>
    <t>Grau Christophe</t>
  </si>
  <si>
    <t>Derivaz Vincent</t>
  </si>
  <si>
    <t>Grau Ludovic</t>
  </si>
  <si>
    <t>Solioz Dan</t>
  </si>
  <si>
    <t>Kilaj Rilind</t>
  </si>
  <si>
    <t>Riesle Gérald</t>
  </si>
  <si>
    <t>Raboud Damien</t>
  </si>
  <si>
    <t>Ginolin Alexandre</t>
  </si>
  <si>
    <t>Torrent Julien</t>
  </si>
  <si>
    <t>Monteiro Sharonne</t>
  </si>
  <si>
    <t>Neury Michel</t>
  </si>
  <si>
    <t>Richoz Fanny</t>
  </si>
  <si>
    <t>Quarroz Martin</t>
  </si>
  <si>
    <t>Ramos Dos Santos Mélanie</t>
  </si>
  <si>
    <t>Cassata Francesco</t>
  </si>
  <si>
    <t>Brute Suero Melina</t>
  </si>
  <si>
    <t>Zelenovic Nedeljko</t>
  </si>
  <si>
    <t>Caramanolis Joseph</t>
  </si>
  <si>
    <t>12. Collombey-Muraz</t>
  </si>
  <si>
    <t>Oberson Patrick</t>
  </si>
  <si>
    <t>Carron Eveline</t>
  </si>
  <si>
    <t>Tissières Petten Isabel</t>
  </si>
  <si>
    <t>Ostrini Jean-Marc</t>
  </si>
  <si>
    <t>Neves Chloé</t>
  </si>
  <si>
    <t>Imeri Merita</t>
  </si>
  <si>
    <t>Nicolas Michael</t>
  </si>
  <si>
    <t>Pereira Donika</t>
  </si>
  <si>
    <t>Métrailler Marie</t>
  </si>
  <si>
    <t>Arlettaz Pauline</t>
  </si>
  <si>
    <t>Biolzi Stéphanie</t>
  </si>
  <si>
    <t>Joris Lionel</t>
  </si>
  <si>
    <t>Ebener Yann</t>
  </si>
  <si>
    <t>Agosti Céline</t>
  </si>
  <si>
    <t>Brunetti Giovanni</t>
  </si>
  <si>
    <t>Donnet Thomas</t>
  </si>
  <si>
    <t>Mayor Céline</t>
  </si>
  <si>
    <t>Schaffhauser Pascal</t>
  </si>
  <si>
    <t>Aliji Lendita</t>
  </si>
  <si>
    <t>Lattion Carole</t>
  </si>
  <si>
    <t>Hauri Serge</t>
  </si>
  <si>
    <t>Fürst Valentin</t>
  </si>
  <si>
    <t>Marini Frédéric</t>
  </si>
  <si>
    <t>Tutic Mislav</t>
  </si>
  <si>
    <t>Bajramaj Arian</t>
  </si>
  <si>
    <t>Ouzaid Mohamed</t>
  </si>
  <si>
    <t>Vannay Damien</t>
  </si>
  <si>
    <t>Gex-Fabry Romain</t>
  </si>
  <si>
    <t>Giovanola Arnaud</t>
  </si>
  <si>
    <t>Gex-Fabry Julien</t>
  </si>
  <si>
    <t>Rouiller Adrien</t>
  </si>
  <si>
    <t>Gygax Raphaël</t>
  </si>
  <si>
    <t>Mermod Loïc</t>
  </si>
  <si>
    <t>Zumbach Patrick</t>
  </si>
  <si>
    <t>Birbaum Thomas</t>
  </si>
  <si>
    <t>Delaloye Julie</t>
  </si>
  <si>
    <t>Turin Angeline</t>
  </si>
  <si>
    <t>Doval Manuel</t>
  </si>
  <si>
    <t>Cottet Loan</t>
  </si>
  <si>
    <t>Zermatten Laura</t>
  </si>
  <si>
    <t>Maret Mathieu</t>
  </si>
  <si>
    <t>Dévaud Sloane</t>
  </si>
  <si>
    <t>Brendle Christophe</t>
  </si>
  <si>
    <t>Chablais Sébastien</t>
  </si>
  <si>
    <t>Lienhard Régis</t>
  </si>
  <si>
    <t>Jaquier Tekuada</t>
  </si>
  <si>
    <t>Ferrero Elenterio</t>
  </si>
  <si>
    <t>De Gol Kilian</t>
  </si>
  <si>
    <t>Morisod Carole</t>
  </si>
  <si>
    <t>Savary Thi Danh</t>
  </si>
  <si>
    <t>Vuadens Laetitia</t>
  </si>
  <si>
    <t>https://www.lenouvelliste.ch/valais/communales-2024-tout-sur-la-deuxieme-journee-delections-en-valais-grace-a-notre-carte-interactive-1418794</t>
  </si>
  <si>
    <t>Élections communales 2024 sur Canal9|Kanal9</t>
  </si>
  <si>
    <t xml:space="preserve">Sources : </t>
  </si>
  <si>
    <t>Collombey-Muraz</t>
  </si>
  <si>
    <t xml:space="preserve">Monthey </t>
  </si>
  <si>
    <t>Grimisuat</t>
  </si>
  <si>
    <t>Liddes</t>
  </si>
  <si>
    <t>Wiblé Benoît</t>
  </si>
  <si>
    <t>Saillon</t>
  </si>
  <si>
    <t>evionnaz</t>
  </si>
  <si>
    <t>Massongex</t>
  </si>
  <si>
    <t>Vionnaz</t>
  </si>
  <si>
    <t>Clivaz Cherryl</t>
  </si>
  <si>
    <t>Séchaud Joël</t>
  </si>
  <si>
    <t>Jordan Tatiana</t>
  </si>
  <si>
    <t>Ruchet Frédéric</t>
  </si>
  <si>
    <t>massongex</t>
  </si>
  <si>
    <t>Ayent</t>
  </si>
  <si>
    <t xml:space="preserve">martigny </t>
  </si>
  <si>
    <t>crans montana</t>
  </si>
  <si>
    <t xml:space="preserve">val de bagnes </t>
  </si>
  <si>
    <t xml:space="preserve">icogne </t>
  </si>
  <si>
    <t xml:space="preserve">fully </t>
  </si>
  <si>
    <t>riddes</t>
  </si>
  <si>
    <t>troistorrents</t>
  </si>
  <si>
    <t>vex</t>
  </si>
  <si>
    <t xml:space="preserve">chalais </t>
  </si>
  <si>
    <t>vernayaz</t>
  </si>
  <si>
    <t>Saint maurice</t>
  </si>
  <si>
    <t>Saint-Maurice</t>
  </si>
  <si>
    <t>Sierre</t>
  </si>
  <si>
    <t>Sion</t>
  </si>
  <si>
    <t>Val de Bagnes</t>
  </si>
  <si>
    <t xml:space="preserve">Vétroz </t>
  </si>
  <si>
    <t>Martigny</t>
  </si>
  <si>
    <t>chiffres du 13.10</t>
  </si>
  <si>
    <t>vouvry</t>
  </si>
  <si>
    <t>nombre femmes</t>
  </si>
  <si>
    <t>nombre hommes</t>
  </si>
  <si>
    <t>% femmes</t>
  </si>
  <si>
    <t>% hommes</t>
  </si>
  <si>
    <t>Cf.graphique 5</t>
  </si>
  <si>
    <t>Cf.graphique 6</t>
  </si>
  <si>
    <t>Grimisuat en attente</t>
  </si>
  <si>
    <r>
      <rPr>
        <b/>
        <sz val="11"/>
        <color theme="1"/>
        <rFont val="Calibri"/>
        <family val="2"/>
        <scheme val="minor"/>
      </rPr>
      <t>5</t>
    </r>
    <r>
      <rPr>
        <sz val="11"/>
        <color theme="1"/>
        <rFont val="Calibri"/>
        <family val="2"/>
        <scheme val="minor"/>
      </rPr>
      <t>/59 communes</t>
    </r>
  </si>
  <si>
    <r>
      <rPr>
        <b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/63 communes</t>
    </r>
  </si>
  <si>
    <t xml:space="preserve">DONC </t>
  </si>
  <si>
    <t>VALAIS</t>
  </si>
  <si>
    <t>Exécutif sans femme</t>
  </si>
  <si>
    <t>Cf.graphique 7</t>
  </si>
  <si>
    <t>Cf.graphique 8</t>
  </si>
  <si>
    <t>Cf.graphique 9</t>
  </si>
  <si>
    <t>Noble-contrée</t>
  </si>
  <si>
    <t>14/59 communes</t>
  </si>
  <si>
    <r>
      <rPr>
        <b/>
        <sz val="11"/>
        <color theme="1"/>
        <rFont val="Calibri"/>
        <family val="2"/>
        <scheme val="minor"/>
      </rPr>
      <t>14</t>
    </r>
    <r>
      <rPr>
        <sz val="11"/>
        <color theme="1"/>
        <rFont val="Calibri"/>
        <family val="2"/>
        <scheme val="minor"/>
      </rPr>
      <t xml:space="preserve">/59 communes </t>
    </r>
  </si>
  <si>
    <t>Bellwald</t>
  </si>
  <si>
    <t>Binn</t>
  </si>
  <si>
    <t>Fieschertal</t>
  </si>
  <si>
    <t>Goms</t>
  </si>
  <si>
    <t>Lax</t>
  </si>
  <si>
    <t>Mörel-Filet</t>
  </si>
  <si>
    <t>Naters</t>
  </si>
  <si>
    <t>Ried-Brig</t>
  </si>
  <si>
    <t>Saas-Balen</t>
  </si>
  <si>
    <t>Täsch</t>
  </si>
  <si>
    <t>Visperterminen</t>
  </si>
  <si>
    <t>Zeneggen</t>
  </si>
  <si>
    <t>Zermatt</t>
  </si>
  <si>
    <t>Steg-Hohtenn</t>
  </si>
  <si>
    <t>Unterbäch</t>
  </si>
  <si>
    <t>Leuk</t>
  </si>
  <si>
    <t>Salgesch</t>
  </si>
  <si>
    <t>9/63 communes</t>
  </si>
  <si>
    <t>14/63 communes</t>
  </si>
  <si>
    <r>
      <rPr>
        <b/>
        <sz val="11"/>
        <color theme="1"/>
        <rFont val="Calibri"/>
        <family val="2"/>
        <scheme val="minor"/>
      </rPr>
      <t>9</t>
    </r>
    <r>
      <rPr>
        <sz val="11"/>
        <color theme="1"/>
        <rFont val="Calibri"/>
        <family val="2"/>
        <scheme val="minor"/>
      </rPr>
      <t>/63 communes</t>
    </r>
  </si>
  <si>
    <r>
      <rPr>
        <b/>
        <sz val="11"/>
        <color theme="1"/>
        <rFont val="Calibri"/>
        <family val="2"/>
        <scheme val="minor"/>
      </rPr>
      <t>14</t>
    </r>
    <r>
      <rPr>
        <sz val="11"/>
        <color theme="1"/>
        <rFont val="Calibri"/>
        <family val="2"/>
        <scheme val="minor"/>
      </rPr>
      <t>/63 communes</t>
    </r>
  </si>
  <si>
    <t>https://vs.grunliberale.ch/Gemeinderatswahlen-2024.html</t>
  </si>
  <si>
    <t>Listes transmises par les partis en question pour : PLR, PS</t>
  </si>
  <si>
    <t>Cf.graphique 10</t>
  </si>
  <si>
    <t>Cf.graphique 11</t>
  </si>
  <si>
    <t>11</t>
  </si>
  <si>
    <t>8</t>
  </si>
  <si>
    <t>10</t>
  </si>
  <si>
    <t>4</t>
  </si>
  <si>
    <t>3</t>
  </si>
  <si>
    <t>hommes%</t>
  </si>
  <si>
    <t>%elus</t>
  </si>
  <si>
    <t>% taux d'élection</t>
  </si>
  <si>
    <t>%elues</t>
  </si>
  <si>
    <t>Cf.Graphique 3</t>
  </si>
  <si>
    <t xml:space="preserve">*ne présente que les partis prinicipaux </t>
  </si>
  <si>
    <t>Cf. graphique 4</t>
  </si>
  <si>
    <t>CONSEIL COMMUNAL (CC)</t>
  </si>
  <si>
    <t xml:space="preserve">*ne présente que les partis prinicpaux </t>
  </si>
  <si>
    <t>GLP : source Ursula</t>
  </si>
  <si>
    <t>Source : WB du 13, 18 et 21.09.24</t>
  </si>
  <si>
    <t>Mitte/SVP/NEO/PS : Canal9 du 13.10.24</t>
  </si>
  <si>
    <t>*Elue et élus mis à jour avec listes des ACI</t>
  </si>
  <si>
    <t>%F</t>
  </si>
  <si>
    <t>%H</t>
  </si>
  <si>
    <t>https://www.lenouvelliste.ch/valais/communales-2024-tout-sur-les-elections-en-valais-grace-a-notre-carte-interactive-1418794</t>
  </si>
  <si>
    <t>https://canal9.ch/fr/category/actualites/communales-2024/</t>
  </si>
  <si>
    <t>Candidates et candidats par région et par sexe (CC)</t>
  </si>
  <si>
    <t>CANDIDATES ET CANDIDATS CONSEIL COMMUNAL</t>
  </si>
  <si>
    <t>Candidates et candidats par région et par sexe</t>
  </si>
  <si>
    <t>FDP : sources du parti PLR envoyé par mail</t>
  </si>
  <si>
    <t>Elues et élus par parti, par région et par sexe (CC)</t>
  </si>
  <si>
    <t>Candidates et candidats par commune et par sexe (CG)</t>
  </si>
  <si>
    <t>Elues et élus par commune et par sexe (CG)</t>
  </si>
  <si>
    <t>CONSEILS GENERAL (CG)</t>
  </si>
  <si>
    <t>Exécutif avec femme(s)</t>
  </si>
  <si>
    <t>Communes sans femme à l'exécutif</t>
  </si>
  <si>
    <t>Communes avec une majorité absolue de femme à l'exécutif</t>
  </si>
  <si>
    <t>Evolution du nombre de candidates et candidats par sexe (CC)</t>
  </si>
  <si>
    <t>Candidates et candidats par parti, par région et par sexe (CC)</t>
  </si>
  <si>
    <t>Elues et élus par région et par sexe (CC)</t>
  </si>
  <si>
    <t>Evolution du nombre de élues et élus par sexe (CC)</t>
  </si>
  <si>
    <t>TAUX D'ELECTION</t>
  </si>
  <si>
    <t>ELUES ET ELUS</t>
  </si>
  <si>
    <t xml:space="preserve">Val de Bagnes : 6 sièges à pourvoir ( 1 UDC et 5 Centre) </t>
  </si>
  <si>
    <t>Monthey : 1 siège à pourvoir au PLR</t>
  </si>
  <si>
    <t>Ayent : 5 sièges à pourvoir encore (PS et PLR)</t>
  </si>
  <si>
    <t>Conthey : encore 2 sièges à pourvoir (Alliance communale)</t>
  </si>
  <si>
    <t>Genoud Epiney Jennifer</t>
  </si>
  <si>
    <t>Sierre : encore 1 siège à pourvoir (1 udc)</t>
  </si>
  <si>
    <t xml:space="preserve">Cotter Jean-Paul </t>
  </si>
  <si>
    <r>
      <rPr>
        <b/>
        <sz val="11"/>
        <color theme="1"/>
        <rFont val="Calibri"/>
        <family val="2"/>
        <scheme val="minor"/>
      </rPr>
      <t>15</t>
    </r>
    <r>
      <rPr>
        <sz val="11"/>
        <color theme="1"/>
        <rFont val="Calibri"/>
        <family val="2"/>
        <scheme val="minor"/>
      </rPr>
      <t xml:space="preserve"> /59 communes</t>
    </r>
  </si>
  <si>
    <t>15/59 communes</t>
  </si>
  <si>
    <t xml:space="preserve">chiffres mis à jour avec listes ACI </t>
  </si>
  <si>
    <t>Aeschimann</t>
  </si>
  <si>
    <t>Marie-Céline</t>
  </si>
  <si>
    <t>mis à jour avec ACI (21.01.25)</t>
  </si>
  <si>
    <t>chiffres du 13.10, mis à jour le 06.12</t>
  </si>
  <si>
    <t>mis à jour avec chiffres ACI (06.12)</t>
  </si>
  <si>
    <t>evolène</t>
  </si>
  <si>
    <t>11/63 communes</t>
  </si>
  <si>
    <t>chiffres du 13.10, mis à jour le 28.03.25</t>
  </si>
  <si>
    <r>
      <rPr>
        <b/>
        <sz val="11"/>
        <color theme="1"/>
        <rFont val="Calibri"/>
        <family val="2"/>
        <scheme val="minor"/>
      </rPr>
      <t>11</t>
    </r>
    <r>
      <rPr>
        <sz val="11"/>
        <color theme="1"/>
        <rFont val="Calibri"/>
        <family val="2"/>
        <scheme val="minor"/>
      </rPr>
      <t>/63 communes</t>
    </r>
  </si>
  <si>
    <t>Evolution historique ; proportion d'élues et élus dans les exécutifs communaux</t>
  </si>
  <si>
    <t xml:space="preserve">Evolution historique ; proportion d'élues et élus au conseil général </t>
  </si>
  <si>
    <t>Femme (%)</t>
  </si>
  <si>
    <t>Homme (%)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</si>
</sst>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164" formatCode="0.0"/>
    <numFmt numFmtId="165" formatCode="0.0%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9C0006"/>
      <name val="Calibri"/>
      <family val="2"/>
      <scheme val="minor"/>
    </font>
    <font>
      <b/>
      <sz val="11"/>
      <color rgb="FF3F3F76"/>
      <name val="Calibri"/>
      <family val="2"/>
      <scheme val="minor"/>
    </font>
    <font>
      <sz val="11"/>
      <color rgb="FF3F3F3F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22"/>
      <color rgb="FF006100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4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theme="4" tint="0.39997558519241921"/>
      <name val="Calibri"/>
      <family val="2"/>
      <scheme val="minor"/>
    </font>
    <font>
      <sz val="11"/>
      <color theme="6" tint="-0.249977111117893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006100"/>
      <name val="Calibri"/>
      <family val="2"/>
      <scheme val="minor"/>
    </font>
    <font>
      <sz val="11"/>
      <color rgb="FFFF9933"/>
      <name val="Calibri"/>
      <family val="2"/>
      <scheme val="minor"/>
    </font>
    <font>
      <b/>
      <sz val="11"/>
      <color rgb="FF9C6500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6" tint="0.79998168889431442"/>
        <bgColor indexed="65"/>
      </patternFill>
    </fill>
  </fills>
  <borders count="8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/>
      <top/>
      <bottom style="double">
        <color rgb="FFFF8001"/>
      </bottom>
      <diagonal/>
    </border>
  </borders>
  <cellStyleXfs count="20">
    <xf numFmtId="0" fontId="0" fillId="0" borderId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4" fillId="4" borderId="0" applyNumberFormat="0" applyBorder="0" applyAlignment="0" applyProtection="0"/>
    <xf numFmtId="0" fontId="5" fillId="5" borderId="1" applyNumberFormat="0" applyAlignment="0" applyProtection="0"/>
    <xf numFmtId="0" fontId="6" fillId="6" borderId="2" applyNumberFormat="0" applyAlignment="0" applyProtection="0"/>
    <xf numFmtId="0" fontId="7" fillId="6" borderId="1" applyNumberFormat="0" applyAlignment="0" applyProtection="0"/>
    <xf numFmtId="0" fontId="1" fillId="7" borderId="3" applyNumberFormat="0" applyFont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5" fillId="0" borderId="0" applyNumberFormat="0" applyFill="0" applyBorder="0" applyAlignment="0" applyProtection="0"/>
    <xf numFmtId="41" fontId="1" fillId="0" borderId="0" applyFont="0" applyFill="0" applyBorder="0" applyAlignment="0" applyProtection="0"/>
    <xf numFmtId="0" fontId="1" fillId="16" borderId="0" applyNumberFormat="0" applyBorder="0" applyAlignment="0" applyProtection="0"/>
    <xf numFmtId="0" fontId="21" fillId="0" borderId="7" applyNumberFormat="0" applyFill="0" applyAlignment="0" applyProtection="0"/>
  </cellStyleXfs>
  <cellXfs count="60">
    <xf numFmtId="0" fontId="0" fillId="0" borderId="0" xfId="0"/>
    <xf numFmtId="0" fontId="8" fillId="0" borderId="0" xfId="0" applyFont="1"/>
    <xf numFmtId="0" fontId="6" fillId="6" borderId="2" xfId="5"/>
    <xf numFmtId="0" fontId="7" fillId="6" borderId="1" xfId="6"/>
    <xf numFmtId="0" fontId="2" fillId="2" borderId="1" xfId="1" applyBorder="1"/>
    <xf numFmtId="0" fontId="3" fillId="3" borderId="1" xfId="2" applyBorder="1"/>
    <xf numFmtId="0" fontId="9" fillId="3" borderId="1" xfId="2" applyFont="1" applyBorder="1"/>
    <xf numFmtId="0" fontId="1" fillId="12" borderId="0" xfId="12"/>
    <xf numFmtId="0" fontId="1" fillId="10" borderId="0" xfId="10"/>
    <xf numFmtId="0" fontId="1" fillId="13" borderId="0" xfId="13"/>
    <xf numFmtId="0" fontId="1" fillId="9" borderId="0" xfId="9"/>
    <xf numFmtId="0" fontId="3" fillId="3" borderId="0" xfId="2"/>
    <xf numFmtId="0" fontId="2" fillId="2" borderId="0" xfId="1"/>
    <xf numFmtId="0" fontId="4" fillId="4" borderId="0" xfId="3"/>
    <xf numFmtId="0" fontId="5" fillId="5" borderId="1" xfId="4"/>
    <xf numFmtId="0" fontId="11" fillId="6" borderId="2" xfId="5" applyFont="1"/>
    <xf numFmtId="0" fontId="0" fillId="9" borderId="0" xfId="9" applyFont="1"/>
    <xf numFmtId="0" fontId="2" fillId="2" borderId="2" xfId="1" applyBorder="1"/>
    <xf numFmtId="0" fontId="1" fillId="8" borderId="0" xfId="8"/>
    <xf numFmtId="0" fontId="1" fillId="14" borderId="0" xfId="14"/>
    <xf numFmtId="0" fontId="0" fillId="12" borderId="0" xfId="12" applyFont="1"/>
    <xf numFmtId="0" fontId="1" fillId="11" borderId="0" xfId="11"/>
    <xf numFmtId="0" fontId="0" fillId="7" borderId="3" xfId="7" applyFont="1"/>
    <xf numFmtId="0" fontId="8" fillId="7" borderId="3" xfId="7" applyFont="1"/>
    <xf numFmtId="0" fontId="10" fillId="5" borderId="1" xfId="4" applyFont="1"/>
    <xf numFmtId="0" fontId="8" fillId="14" borderId="0" xfId="14" applyFont="1"/>
    <xf numFmtId="0" fontId="12" fillId="0" borderId="0" xfId="0" applyFont="1"/>
    <xf numFmtId="0" fontId="13" fillId="0" borderId="0" xfId="0" applyFont="1"/>
    <xf numFmtId="0" fontId="0" fillId="11" borderId="0" xfId="11" applyFont="1"/>
    <xf numFmtId="0" fontId="1" fillId="15" borderId="0" xfId="15"/>
    <xf numFmtId="0" fontId="14" fillId="0" borderId="0" xfId="0" applyFont="1"/>
    <xf numFmtId="0" fontId="1" fillId="11" borderId="5" xfId="11" applyBorder="1"/>
    <xf numFmtId="0" fontId="1" fillId="11" borderId="6" xfId="11" applyBorder="1"/>
    <xf numFmtId="0" fontId="15" fillId="0" borderId="0" xfId="16"/>
    <xf numFmtId="0" fontId="8" fillId="11" borderId="4" xfId="11" applyFont="1" applyBorder="1"/>
    <xf numFmtId="0" fontId="16" fillId="2" borderId="0" xfId="1" applyFont="1"/>
    <xf numFmtId="0" fontId="2" fillId="2" borderId="0" xfId="1" applyBorder="1"/>
    <xf numFmtId="0" fontId="18" fillId="0" borderId="0" xfId="0" applyFont="1"/>
    <xf numFmtId="0" fontId="19" fillId="0" borderId="0" xfId="0" applyFont="1"/>
    <xf numFmtId="0" fontId="8" fillId="8" borderId="0" xfId="8" applyFont="1"/>
    <xf numFmtId="164" fontId="1" fillId="9" borderId="0" xfId="9" applyNumberFormat="1"/>
    <xf numFmtId="164" fontId="1" fillId="11" borderId="0" xfId="11" applyNumberFormat="1"/>
    <xf numFmtId="164" fontId="6" fillId="6" borderId="2" xfId="5" applyNumberFormat="1"/>
    <xf numFmtId="164" fontId="0" fillId="0" borderId="0" xfId="0" applyNumberFormat="1"/>
    <xf numFmtId="0" fontId="20" fillId="0" borderId="0" xfId="0" applyFont="1"/>
    <xf numFmtId="0" fontId="1" fillId="16" borderId="0" xfId="18"/>
    <xf numFmtId="17" fontId="0" fillId="0" borderId="0" xfId="0" applyNumberFormat="1"/>
    <xf numFmtId="0" fontId="22" fillId="0" borderId="0" xfId="0" applyFont="1"/>
    <xf numFmtId="49" fontId="18" fillId="0" borderId="0" xfId="0" applyNumberFormat="1" applyFont="1"/>
    <xf numFmtId="0" fontId="21" fillId="0" borderId="7" xfId="19"/>
    <xf numFmtId="0" fontId="23" fillId="0" borderId="0" xfId="0" applyFont="1"/>
    <xf numFmtId="0" fontId="17" fillId="0" borderId="0" xfId="0" applyFont="1"/>
    <xf numFmtId="41" fontId="17" fillId="0" borderId="0" xfId="17" applyFont="1" applyFill="1"/>
    <xf numFmtId="0" fontId="26" fillId="0" borderId="0" xfId="0" applyFont="1"/>
    <xf numFmtId="0" fontId="25" fillId="2" borderId="2" xfId="1" applyFont="1" applyBorder="1"/>
    <xf numFmtId="0" fontId="27" fillId="4" borderId="0" xfId="3" applyFont="1"/>
    <xf numFmtId="165" fontId="1" fillId="9" borderId="0" xfId="9" applyNumberFormat="1"/>
    <xf numFmtId="164" fontId="2" fillId="2" borderId="2" xfId="1" applyNumberFormat="1" applyBorder="1"/>
    <xf numFmtId="0" fontId="28" fillId="0" borderId="0" xfId="0" applyFont="1"/>
    <xf numFmtId="165" fontId="0" fillId="0" borderId="0" xfId="0" applyNumberFormat="1"/>
  </cellXfs>
  <cellStyles count="20">
    <cellStyle name="20 % - Accent2" xfId="8" builtinId="34"/>
    <cellStyle name="20 % - Accent3" xfId="18" builtinId="38"/>
    <cellStyle name="20 % - Accent4" xfId="10" builtinId="42"/>
    <cellStyle name="20 % - Accent5" xfId="12" builtinId="46"/>
    <cellStyle name="20 % - Accent6" xfId="13" builtinId="50"/>
    <cellStyle name="40 % - Accent3" xfId="9" builtinId="39"/>
    <cellStyle name="40 % - Accent4" xfId="11" builtinId="43"/>
    <cellStyle name="40 % - Accent5" xfId="15" builtinId="47"/>
    <cellStyle name="40 % - Accent6" xfId="14" builtinId="51"/>
    <cellStyle name="Calcul" xfId="6" builtinId="22"/>
    <cellStyle name="Cellule liée" xfId="19" builtinId="24"/>
    <cellStyle name="Entrée" xfId="4" builtinId="20"/>
    <cellStyle name="Insatisfaisant" xfId="2" builtinId="27"/>
    <cellStyle name="Lien hypertexte" xfId="16" builtinId="8"/>
    <cellStyle name="Milliers [0]" xfId="17" builtinId="6"/>
    <cellStyle name="Neutre" xfId="3" builtinId="28"/>
    <cellStyle name="Normal" xfId="0" builtinId="0"/>
    <cellStyle name="Note" xfId="7" builtinId="10"/>
    <cellStyle name="Satisfaisant" xfId="1" builtinId="26"/>
    <cellStyle name="Sortie" xfId="5" builtinId="21"/>
  </cellStyles>
  <dxfs count="6"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0" formatCode="General"/>
    </dxf>
    <dxf>
      <numFmt numFmtId="0" formatCode="General"/>
    </dxf>
  </dxfs>
  <tableStyles count="0" defaultTableStyle="TableStyleMedium2" defaultPivotStyle="PivotStyleLight16"/>
  <colors>
    <mruColors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CH"/>
              <a:t>Conseil</a:t>
            </a:r>
            <a:r>
              <a:rPr lang="fr-CH" baseline="0"/>
              <a:t> Communal ; </a:t>
            </a:r>
          </a:p>
          <a:p>
            <a:pPr>
              <a:defRPr/>
            </a:pPr>
            <a:r>
              <a:rPr lang="fr-CH"/>
              <a:t>Valais</a:t>
            </a:r>
            <a:r>
              <a:rPr lang="fr-CH" baseline="0"/>
              <a:t> romand : proportion des candidates et candidats par parti et par sexe</a:t>
            </a:r>
          </a:p>
        </c:rich>
      </c:tx>
      <c:layout>
        <c:manualLayout>
          <c:xMode val="edge"/>
          <c:yMode val="edge"/>
          <c:x val="0.11553455818022747"/>
          <c:y val="4.16666666666666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percentStacked"/>
        <c:varyColors val="0"/>
        <c:ser>
          <c:idx val="1"/>
          <c:order val="1"/>
          <c:tx>
            <c:strRef>
              <c:f>'2024 Elections communales '!$C$28</c:f>
              <c:strCache>
                <c:ptCount val="1"/>
                <c:pt idx="0">
                  <c:v>hommes%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'2024 Elections communales '!$A$29:$A$35</c15:sqref>
                  </c15:fullRef>
                </c:ext>
              </c:extLst>
              <c:f>'2024 Elections communales '!$A$29:$A$34</c:f>
              <c:strCache>
                <c:ptCount val="6"/>
                <c:pt idx="0">
                  <c:v>PS</c:v>
                </c:pt>
                <c:pt idx="1">
                  <c:v>Le Centre</c:v>
                </c:pt>
                <c:pt idx="2">
                  <c:v>PLR</c:v>
                </c:pt>
                <c:pt idx="3">
                  <c:v>UDC</c:v>
                </c:pt>
                <c:pt idx="4">
                  <c:v>Verts</c:v>
                </c:pt>
                <c:pt idx="5">
                  <c:v>Autres 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'2024 Elections communales '!$C$29:$C$35</c15:sqref>
                  </c15:fullRef>
                </c:ext>
              </c:extLst>
              <c:f>'2024 Elections communales '!$C$29:$C$34</c:f>
              <c:numCache>
                <c:formatCode>0.0</c:formatCode>
                <c:ptCount val="6"/>
                <c:pt idx="0">
                  <c:v>52.941176470588232</c:v>
                </c:pt>
                <c:pt idx="1">
                  <c:v>67.515923566878982</c:v>
                </c:pt>
                <c:pt idx="2">
                  <c:v>72.357723577235774</c:v>
                </c:pt>
                <c:pt idx="3">
                  <c:v>82.8125</c:v>
                </c:pt>
                <c:pt idx="4">
                  <c:v>56.410256410256409</c:v>
                </c:pt>
                <c:pt idx="5">
                  <c:v>69.871794871794876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677-44B6-AD3F-241A0909DE51}"/>
            </c:ext>
          </c:extLst>
        </c:ser>
        <c:ser>
          <c:idx val="3"/>
          <c:order val="3"/>
          <c:tx>
            <c:strRef>
              <c:f>'2024 Elections communales '!$E$28</c:f>
              <c:strCache>
                <c:ptCount val="1"/>
                <c:pt idx="0">
                  <c:v>femmes%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'2024 Elections communales '!$A$29:$A$35</c15:sqref>
                  </c15:fullRef>
                </c:ext>
              </c:extLst>
              <c:f>'2024 Elections communales '!$A$29:$A$34</c:f>
              <c:strCache>
                <c:ptCount val="6"/>
                <c:pt idx="0">
                  <c:v>PS</c:v>
                </c:pt>
                <c:pt idx="1">
                  <c:v>Le Centre</c:v>
                </c:pt>
                <c:pt idx="2">
                  <c:v>PLR</c:v>
                </c:pt>
                <c:pt idx="3">
                  <c:v>UDC</c:v>
                </c:pt>
                <c:pt idx="4">
                  <c:v>Verts</c:v>
                </c:pt>
                <c:pt idx="5">
                  <c:v>Autres 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'2024 Elections communales '!$E$29:$E$35</c15:sqref>
                  </c15:fullRef>
                </c:ext>
              </c:extLst>
              <c:f>'2024 Elections communales '!$E$29:$E$34</c:f>
              <c:numCache>
                <c:formatCode>0.0</c:formatCode>
                <c:ptCount val="6"/>
                <c:pt idx="0">
                  <c:v>47.058823529411768</c:v>
                </c:pt>
                <c:pt idx="1">
                  <c:v>32.484076433121018</c:v>
                </c:pt>
                <c:pt idx="2">
                  <c:v>27.642276422764226</c:v>
                </c:pt>
                <c:pt idx="3">
                  <c:v>17.1875</c:v>
                </c:pt>
                <c:pt idx="4">
                  <c:v>43.589743589743591</c:v>
                </c:pt>
                <c:pt idx="5">
                  <c:v>30.128205128205128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677-44B6-AD3F-241A0909DE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19853736"/>
        <c:axId val="519859640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'2024 Elections communales '!$B$28</c15:sqref>
                        </c15:formulaRef>
                      </c:ext>
                    </c:extLst>
                    <c:strCache>
                      <c:ptCount val="1"/>
                      <c:pt idx="0">
                        <c:v>hommes, nombre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ullRef>
                          <c15:sqref>'2024 Elections communales '!$A$29:$A$35</c15:sqref>
                        </c15:fullRef>
                        <c15:formulaRef>
                          <c15:sqref>'2024 Elections communales '!$A$29:$A$34</c15:sqref>
                        </c15:formulaRef>
                      </c:ext>
                    </c:extLst>
                    <c:strCache>
                      <c:ptCount val="6"/>
                      <c:pt idx="0">
                        <c:v>PS</c:v>
                      </c:pt>
                      <c:pt idx="1">
                        <c:v>Le Centre</c:v>
                      </c:pt>
                      <c:pt idx="2">
                        <c:v>PLR</c:v>
                      </c:pt>
                      <c:pt idx="3">
                        <c:v>UDC</c:v>
                      </c:pt>
                      <c:pt idx="4">
                        <c:v>Verts</c:v>
                      </c:pt>
                      <c:pt idx="5">
                        <c:v>Autres 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'2024 Elections communales '!$B$29:$B$35</c15:sqref>
                        </c15:fullRef>
                        <c15:formulaRef>
                          <c15:sqref>'2024 Elections communales '!$B$29:$B$34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27</c:v>
                      </c:pt>
                      <c:pt idx="1">
                        <c:v>106</c:v>
                      </c:pt>
                      <c:pt idx="2">
                        <c:v>89</c:v>
                      </c:pt>
                      <c:pt idx="3">
                        <c:v>53</c:v>
                      </c:pt>
                      <c:pt idx="4">
                        <c:v>22</c:v>
                      </c:pt>
                      <c:pt idx="5">
                        <c:v>109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5677-44B6-AD3F-241A0909DE51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'2024 Elections communales '!$D$28</c15:sqref>
                        </c15:formulaRef>
                      </c:ext>
                    </c:extLst>
                    <c:strCache>
                      <c:ptCount val="1"/>
                      <c:pt idx="0">
                        <c:v>femmes, nombre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'2024 Elections communales '!$A$29:$A$35</c15:sqref>
                        </c15:fullRef>
                        <c15:formulaRef>
                          <c15:sqref>'2024 Elections communales '!$A$29:$A$34</c15:sqref>
                        </c15:formulaRef>
                      </c:ext>
                    </c:extLst>
                    <c:strCache>
                      <c:ptCount val="6"/>
                      <c:pt idx="0">
                        <c:v>PS</c:v>
                      </c:pt>
                      <c:pt idx="1">
                        <c:v>Le Centre</c:v>
                      </c:pt>
                      <c:pt idx="2">
                        <c:v>PLR</c:v>
                      </c:pt>
                      <c:pt idx="3">
                        <c:v>UDC</c:v>
                      </c:pt>
                      <c:pt idx="4">
                        <c:v>Verts</c:v>
                      </c:pt>
                      <c:pt idx="5">
                        <c:v>Autres 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'2024 Elections communales '!$D$29:$D$35</c15:sqref>
                        </c15:fullRef>
                        <c15:formulaRef>
                          <c15:sqref>'2024 Elections communales '!$D$29:$D$34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24</c:v>
                      </c:pt>
                      <c:pt idx="1">
                        <c:v>51</c:v>
                      </c:pt>
                      <c:pt idx="2">
                        <c:v>34</c:v>
                      </c:pt>
                      <c:pt idx="3">
                        <c:v>11</c:v>
                      </c:pt>
                      <c:pt idx="4">
                        <c:v>17</c:v>
                      </c:pt>
                      <c:pt idx="5">
                        <c:v>47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5677-44B6-AD3F-241A0909DE51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'2024 Elections communales '!$F$28</c15:sqref>
                        </c15:formulaRef>
                      </c:ext>
                    </c:extLst>
                    <c:strCache>
                      <c:ptCount val="1"/>
                      <c:pt idx="0">
                        <c:v>TOTAL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'2024 Elections communales '!$A$29:$A$35</c15:sqref>
                        </c15:fullRef>
                        <c15:formulaRef>
                          <c15:sqref>'2024 Elections communales '!$A$29:$A$34</c15:sqref>
                        </c15:formulaRef>
                      </c:ext>
                    </c:extLst>
                    <c:strCache>
                      <c:ptCount val="6"/>
                      <c:pt idx="0">
                        <c:v>PS</c:v>
                      </c:pt>
                      <c:pt idx="1">
                        <c:v>Le Centre</c:v>
                      </c:pt>
                      <c:pt idx="2">
                        <c:v>PLR</c:v>
                      </c:pt>
                      <c:pt idx="3">
                        <c:v>UDC</c:v>
                      </c:pt>
                      <c:pt idx="4">
                        <c:v>Verts</c:v>
                      </c:pt>
                      <c:pt idx="5">
                        <c:v>Autres 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'2024 Elections communales '!$F$29:$F$35</c15:sqref>
                        </c15:fullRef>
                        <c15:formulaRef>
                          <c15:sqref>'2024 Elections communales '!$F$29:$F$34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51</c:v>
                      </c:pt>
                      <c:pt idx="1">
                        <c:v>157</c:v>
                      </c:pt>
                      <c:pt idx="2">
                        <c:v>123</c:v>
                      </c:pt>
                      <c:pt idx="3">
                        <c:v>64</c:v>
                      </c:pt>
                      <c:pt idx="4">
                        <c:v>39</c:v>
                      </c:pt>
                      <c:pt idx="5">
                        <c:v>156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5677-44B6-AD3F-241A0909DE51}"/>
                  </c:ext>
                </c:extLst>
              </c15:ser>
            </c15:filteredBarSeries>
          </c:ext>
        </c:extLst>
      </c:barChart>
      <c:catAx>
        <c:axId val="519853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19859640"/>
        <c:crosses val="autoZero"/>
        <c:auto val="1"/>
        <c:lblAlgn val="ctr"/>
        <c:lblOffset val="100"/>
        <c:noMultiLvlLbl val="0"/>
      </c:catAx>
      <c:valAx>
        <c:axId val="519859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19853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CH"/>
              <a:t>Conseil communal</a:t>
            </a:r>
            <a:r>
              <a:rPr lang="fr-CH" baseline="0"/>
              <a:t> ; </a:t>
            </a:r>
            <a:r>
              <a:rPr lang="fr-CH"/>
              <a:t>Valais : Evolution</a:t>
            </a:r>
            <a:r>
              <a:rPr lang="fr-CH" baseline="0"/>
              <a:t> du nombre de candidates et candidats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'2024 Elections communales '!$B$13</c:f>
              <c:strCache>
                <c:ptCount val="1"/>
                <c:pt idx="0">
                  <c:v>femmes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'2024 Elections communales '!$A$14:$A$23</c15:sqref>
                  </c15:fullRef>
                </c:ext>
              </c:extLst>
              <c:f>'2024 Elections communales '!$A$14:$A$22</c:f>
              <c:numCache>
                <c:formatCode>General</c:formatCode>
                <c:ptCount val="9"/>
                <c:pt idx="0">
                  <c:v>1980</c:v>
                </c:pt>
                <c:pt idx="1">
                  <c:v>1984</c:v>
                </c:pt>
                <c:pt idx="2">
                  <c:v>2000</c:v>
                </c:pt>
                <c:pt idx="3">
                  <c:v>2004</c:v>
                </c:pt>
                <c:pt idx="4">
                  <c:v>2008</c:v>
                </c:pt>
                <c:pt idx="5">
                  <c:v>2012</c:v>
                </c:pt>
                <c:pt idx="6">
                  <c:v>2016</c:v>
                </c:pt>
                <c:pt idx="7">
                  <c:v>2020</c:v>
                </c:pt>
                <c:pt idx="8">
                  <c:v>2024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'2024 Elections communales '!$B$14:$B$23</c15:sqref>
                  </c15:fullRef>
                </c:ext>
              </c:extLst>
              <c:f>'2024 Elections communales '!$B$14:$B$22</c:f>
              <c:numCache>
                <c:formatCode>General</c:formatCode>
                <c:ptCount val="9"/>
                <c:pt idx="0">
                  <c:v>72</c:v>
                </c:pt>
                <c:pt idx="1">
                  <c:v>87</c:v>
                </c:pt>
                <c:pt idx="2">
                  <c:v>213</c:v>
                </c:pt>
                <c:pt idx="3">
                  <c:v>227</c:v>
                </c:pt>
                <c:pt idx="4">
                  <c:v>228</c:v>
                </c:pt>
                <c:pt idx="5">
                  <c:v>240</c:v>
                </c:pt>
                <c:pt idx="6">
                  <c:v>241</c:v>
                </c:pt>
                <c:pt idx="7">
                  <c:v>292</c:v>
                </c:pt>
                <c:pt idx="8">
                  <c:v>247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F25-4A8B-9EC5-D467C38C4813}"/>
            </c:ext>
          </c:extLst>
        </c:ser>
        <c:ser>
          <c:idx val="2"/>
          <c:order val="2"/>
          <c:tx>
            <c:strRef>
              <c:f>'2024 Elections communales '!$D$13</c:f>
              <c:strCache>
                <c:ptCount val="1"/>
                <c:pt idx="0">
                  <c:v>hommes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'2024 Elections communales '!$A$14:$A$23</c15:sqref>
                  </c15:fullRef>
                </c:ext>
              </c:extLst>
              <c:f>'2024 Elections communales '!$A$14:$A$22</c:f>
              <c:numCache>
                <c:formatCode>General</c:formatCode>
                <c:ptCount val="9"/>
                <c:pt idx="0">
                  <c:v>1980</c:v>
                </c:pt>
                <c:pt idx="1">
                  <c:v>1984</c:v>
                </c:pt>
                <c:pt idx="2">
                  <c:v>2000</c:v>
                </c:pt>
                <c:pt idx="3">
                  <c:v>2004</c:v>
                </c:pt>
                <c:pt idx="4">
                  <c:v>2008</c:v>
                </c:pt>
                <c:pt idx="5">
                  <c:v>2012</c:v>
                </c:pt>
                <c:pt idx="6">
                  <c:v>2016</c:v>
                </c:pt>
                <c:pt idx="7">
                  <c:v>2020</c:v>
                </c:pt>
                <c:pt idx="8">
                  <c:v>2024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'2024 Elections communales '!$D$14:$D$23</c15:sqref>
                  </c15:fullRef>
                </c:ext>
              </c:extLst>
              <c:f>'2024 Elections communales '!$D$14:$D$22</c:f>
              <c:numCache>
                <c:formatCode>General</c:formatCode>
                <c:ptCount val="9"/>
                <c:pt idx="0">
                  <c:v>1324</c:v>
                </c:pt>
                <c:pt idx="1">
                  <c:v>1216</c:v>
                </c:pt>
                <c:pt idx="2">
                  <c:v>957</c:v>
                </c:pt>
                <c:pt idx="3">
                  <c:v>889</c:v>
                </c:pt>
                <c:pt idx="4">
                  <c:v>818</c:v>
                </c:pt>
                <c:pt idx="5">
                  <c:v>862</c:v>
                </c:pt>
                <c:pt idx="6">
                  <c:v>825</c:v>
                </c:pt>
                <c:pt idx="7">
                  <c:v>734</c:v>
                </c:pt>
                <c:pt idx="8">
                  <c:v>570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25-4A8B-9EC5-D467C38C4813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981487624"/>
        <c:axId val="981484384"/>
        <c:extLst>
          <c:ext xmlns:c15="http://schemas.microsoft.com/office/drawing/2012/chart" uri="{02D57815-91ED-43cb-92C2-25804820EDAC}">
            <c15:filteredLine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'2024 Elections communales '!$C$13</c15:sqref>
                        </c15:formulaRef>
                      </c:ext>
                    </c:extLst>
                    <c:strCache>
                      <c:ptCount val="1"/>
                      <c:pt idx="0">
                        <c:v>femmes%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/>
                    </a:solidFill>
                    <a:ln w="9525">
                      <a:solidFill>
                        <a:schemeClr val="accent2"/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fr-FR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>
                      <c:ext uri="{02D57815-91ED-43cb-92C2-25804820EDAC}">
                        <c15:fullRef>
                          <c15:sqref>'2024 Elections communales '!$A$14:$A$23</c15:sqref>
                        </c15:fullRef>
                        <c15:formulaRef>
                          <c15:sqref>'2024 Elections communales '!$A$14:$A$22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1980</c:v>
                      </c:pt>
                      <c:pt idx="1">
                        <c:v>1984</c:v>
                      </c:pt>
                      <c:pt idx="2">
                        <c:v>2000</c:v>
                      </c:pt>
                      <c:pt idx="3">
                        <c:v>2004</c:v>
                      </c:pt>
                      <c:pt idx="4">
                        <c:v>2008</c:v>
                      </c:pt>
                      <c:pt idx="5">
                        <c:v>2012</c:v>
                      </c:pt>
                      <c:pt idx="6">
                        <c:v>2016</c:v>
                      </c:pt>
                      <c:pt idx="7">
                        <c:v>2020</c:v>
                      </c:pt>
                      <c:pt idx="8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ullRef>
                          <c15:sqref>'2024 Elections communales '!$C$14:$C$23</c15:sqref>
                        </c15:fullRef>
                        <c15:formulaRef>
                          <c15:sqref>'2024 Elections communales '!$C$14:$C$22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5.2</c:v>
                      </c:pt>
                      <c:pt idx="1">
                        <c:v>6.7</c:v>
                      </c:pt>
                      <c:pt idx="2">
                        <c:v>18.2</c:v>
                      </c:pt>
                      <c:pt idx="3">
                        <c:v>20.3</c:v>
                      </c:pt>
                      <c:pt idx="4">
                        <c:v>21.8</c:v>
                      </c:pt>
                      <c:pt idx="5">
                        <c:v>21.8</c:v>
                      </c:pt>
                      <c:pt idx="6">
                        <c:v>22.6</c:v>
                      </c:pt>
                      <c:pt idx="7">
                        <c:v>28.5</c:v>
                      </c:pt>
                      <c:pt idx="8" formatCode="0.0">
                        <c:v>30.27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F25-4A8B-9EC5-D467C38C4813}"/>
                  </c:ext>
                </c:extLst>
              </c15:ser>
            </c15:filteredLineSeries>
            <c15:filteredLineSeries>
              <c15:ser>
                <c:idx val="3"/>
                <c:order val="3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'2024 Elections communales '!$E$13</c15:sqref>
                        </c15:formulaRef>
                      </c:ext>
                    </c:extLst>
                    <c:strCache>
                      <c:ptCount val="1"/>
                      <c:pt idx="0">
                        <c:v>hommes%</c:v>
                      </c:pt>
                    </c:strCache>
                  </c:strRef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/>
                    </a:solidFill>
                    <a:ln w="9525">
                      <a:solidFill>
                        <a:schemeClr val="accent4"/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fr-FR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'2024 Elections communales '!$A$14:$A$23</c15:sqref>
                        </c15:fullRef>
                        <c15:formulaRef>
                          <c15:sqref>'2024 Elections communales '!$A$14:$A$22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1980</c:v>
                      </c:pt>
                      <c:pt idx="1">
                        <c:v>1984</c:v>
                      </c:pt>
                      <c:pt idx="2">
                        <c:v>2000</c:v>
                      </c:pt>
                      <c:pt idx="3">
                        <c:v>2004</c:v>
                      </c:pt>
                      <c:pt idx="4">
                        <c:v>2008</c:v>
                      </c:pt>
                      <c:pt idx="5">
                        <c:v>2012</c:v>
                      </c:pt>
                      <c:pt idx="6">
                        <c:v>2016</c:v>
                      </c:pt>
                      <c:pt idx="7">
                        <c:v>2020</c:v>
                      </c:pt>
                      <c:pt idx="8">
                        <c:v>2024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'2024 Elections communales '!$E$14:$E$23</c15:sqref>
                        </c15:fullRef>
                        <c15:formulaRef>
                          <c15:sqref>'2024 Elections communales '!$E$14:$E$22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94.8</c:v>
                      </c:pt>
                      <c:pt idx="1">
                        <c:v>93.3</c:v>
                      </c:pt>
                      <c:pt idx="2">
                        <c:v>81.8</c:v>
                      </c:pt>
                      <c:pt idx="3">
                        <c:v>79.7</c:v>
                      </c:pt>
                      <c:pt idx="4">
                        <c:v>78.2</c:v>
                      </c:pt>
                      <c:pt idx="5">
                        <c:v>78.2</c:v>
                      </c:pt>
                      <c:pt idx="6">
                        <c:v>77.400000000000006</c:v>
                      </c:pt>
                      <c:pt idx="7">
                        <c:v>71.5</c:v>
                      </c:pt>
                      <c:pt idx="8" formatCode="0.0">
                        <c:v>69.73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6F25-4A8B-9EC5-D467C38C4813}"/>
                  </c:ext>
                </c:extLst>
              </c15:ser>
            </c15:filteredLineSeries>
            <c15:filteredLineSeries>
              <c15:ser>
                <c:idx val="4"/>
                <c:order val="4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'2024 Elections communales '!$F$13</c15:sqref>
                        </c15:formulaRef>
                      </c:ext>
                    </c:extLst>
                    <c:strCache>
                      <c:ptCount val="1"/>
                      <c:pt idx="0">
                        <c:v>TOTAL</c:v>
                      </c:pt>
                    </c:strCache>
                  </c:strRef>
                </c:tx>
                <c:spPr>
                  <a:ln w="28575" cap="rnd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/>
                    </a:solidFill>
                    <a:ln w="9525">
                      <a:solidFill>
                        <a:schemeClr val="accent5"/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fr-FR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'2024 Elections communales '!$A$14:$A$23</c15:sqref>
                        </c15:fullRef>
                        <c15:formulaRef>
                          <c15:sqref>'2024 Elections communales '!$A$14:$A$22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1980</c:v>
                      </c:pt>
                      <c:pt idx="1">
                        <c:v>1984</c:v>
                      </c:pt>
                      <c:pt idx="2">
                        <c:v>2000</c:v>
                      </c:pt>
                      <c:pt idx="3">
                        <c:v>2004</c:v>
                      </c:pt>
                      <c:pt idx="4">
                        <c:v>2008</c:v>
                      </c:pt>
                      <c:pt idx="5">
                        <c:v>2012</c:v>
                      </c:pt>
                      <c:pt idx="6">
                        <c:v>2016</c:v>
                      </c:pt>
                      <c:pt idx="7">
                        <c:v>2020</c:v>
                      </c:pt>
                      <c:pt idx="8">
                        <c:v>2024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'2024 Elections communales '!$F$14:$F$23</c15:sqref>
                        </c15:fullRef>
                        <c15:formulaRef>
                          <c15:sqref>'2024 Elections communales '!$F$14:$F$22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1396</c:v>
                      </c:pt>
                      <c:pt idx="1">
                        <c:v>1303</c:v>
                      </c:pt>
                      <c:pt idx="2">
                        <c:v>1170</c:v>
                      </c:pt>
                      <c:pt idx="3">
                        <c:v>1116</c:v>
                      </c:pt>
                      <c:pt idx="4">
                        <c:v>1046</c:v>
                      </c:pt>
                      <c:pt idx="5">
                        <c:v>1102</c:v>
                      </c:pt>
                      <c:pt idx="6">
                        <c:v>1066</c:v>
                      </c:pt>
                      <c:pt idx="7">
                        <c:v>1026</c:v>
                      </c:pt>
                      <c:pt idx="8">
                        <c:v>817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6F25-4A8B-9EC5-D467C38C4813}"/>
                  </c:ext>
                </c:extLst>
              </c15:ser>
            </c15:filteredLineSeries>
          </c:ext>
        </c:extLst>
      </c:lineChart>
      <c:catAx>
        <c:axId val="981487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81484384"/>
        <c:crosses val="autoZero"/>
        <c:auto val="1"/>
        <c:lblAlgn val="ctr"/>
        <c:lblOffset val="100"/>
        <c:noMultiLvlLbl val="0"/>
      </c:catAx>
      <c:valAx>
        <c:axId val="981484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81487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CH"/>
              <a:t>Conseil Communal</a:t>
            </a:r>
            <a:r>
              <a:rPr lang="fr-CH" baseline="0"/>
              <a:t> ; Haut Valais : proportion des candidates et candidats par parti et par sexe</a:t>
            </a:r>
            <a:endParaRPr lang="fr-CH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CH"/>
        </a:p>
      </c:txPr>
    </c:title>
    <c:autoTitleDeleted val="0"/>
    <c:plotArea>
      <c:layout/>
      <c:barChart>
        <c:barDir val="col"/>
        <c:grouping val="percentStacked"/>
        <c:varyColors val="0"/>
        <c:ser>
          <c:idx val="1"/>
          <c:order val="1"/>
          <c:tx>
            <c:strRef>
              <c:f>'2024 Elections communales '!$K$27:$K$28</c:f>
              <c:strCache>
                <c:ptCount val="2"/>
                <c:pt idx="0">
                  <c:v>hommes</c:v>
                </c:pt>
                <c:pt idx="1">
                  <c:v>%H</c:v>
                </c:pt>
              </c:strCache>
              <c:extLst xmlns:c15="http://schemas.microsoft.com/office/drawing/2012/chart"/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'2024 Elections communales '!$I$29:$I$36</c15:sqref>
                  </c15:fullRef>
                </c:ext>
              </c:extLst>
              <c:f>'2024 Elections communales '!$I$29:$I$34</c:f>
              <c:strCache>
                <c:ptCount val="6"/>
                <c:pt idx="0">
                  <c:v>NEO</c:v>
                </c:pt>
                <c:pt idx="1">
                  <c:v>Die Mitte</c:v>
                </c:pt>
                <c:pt idx="2">
                  <c:v>SVP</c:v>
                </c:pt>
                <c:pt idx="3">
                  <c:v>PS</c:v>
                </c:pt>
                <c:pt idx="4">
                  <c:v>GLP</c:v>
                </c:pt>
                <c:pt idx="5">
                  <c:v>FDP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'2024 Elections communales '!$K$29:$K$36</c15:sqref>
                  </c15:fullRef>
                </c:ext>
              </c:extLst>
              <c:f>'2024 Elections communales '!$K$29:$K$34</c:f>
              <c:numCache>
                <c:formatCode>0.0</c:formatCode>
                <c:ptCount val="6"/>
                <c:pt idx="0">
                  <c:v>65.714285714285708</c:v>
                </c:pt>
                <c:pt idx="1">
                  <c:v>69.892473118279568</c:v>
                </c:pt>
                <c:pt idx="2">
                  <c:v>88.679245283018872</c:v>
                </c:pt>
                <c:pt idx="3">
                  <c:v>52.631578947368418</c:v>
                </c:pt>
                <c:pt idx="4">
                  <c:v>33.333333333333336</c:v>
                </c:pt>
                <c:pt idx="5">
                  <c:v>75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1-653D-489E-BDA1-AA0CE78BF945}"/>
            </c:ext>
          </c:extLst>
        </c:ser>
        <c:ser>
          <c:idx val="3"/>
          <c:order val="3"/>
          <c:tx>
            <c:strRef>
              <c:f>'2024 Elections communales '!$M$27:$M$28</c:f>
              <c:strCache>
                <c:ptCount val="2"/>
                <c:pt idx="0">
                  <c:v>femmes</c:v>
                </c:pt>
                <c:pt idx="1">
                  <c:v>%F</c:v>
                </c:pt>
              </c:strCache>
              <c:extLst xmlns:c15="http://schemas.microsoft.com/office/drawing/2012/chart"/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'2024 Elections communales '!$I$29:$I$36</c15:sqref>
                  </c15:fullRef>
                </c:ext>
              </c:extLst>
              <c:f>'2024 Elections communales '!$I$29:$I$34</c:f>
              <c:strCache>
                <c:ptCount val="6"/>
                <c:pt idx="0">
                  <c:v>NEO</c:v>
                </c:pt>
                <c:pt idx="1">
                  <c:v>Die Mitte</c:v>
                </c:pt>
                <c:pt idx="2">
                  <c:v>SVP</c:v>
                </c:pt>
                <c:pt idx="3">
                  <c:v>PS</c:v>
                </c:pt>
                <c:pt idx="4">
                  <c:v>GLP</c:v>
                </c:pt>
                <c:pt idx="5">
                  <c:v>FDP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'2024 Elections communales '!$M$29:$M$36</c15:sqref>
                  </c15:fullRef>
                </c:ext>
              </c:extLst>
              <c:f>'2024 Elections communales '!$M$29:$M$34</c:f>
              <c:numCache>
                <c:formatCode>0.0</c:formatCode>
                <c:ptCount val="6"/>
                <c:pt idx="0">
                  <c:v>34.285714285714285</c:v>
                </c:pt>
                <c:pt idx="1">
                  <c:v>30.107526881720432</c:v>
                </c:pt>
                <c:pt idx="2">
                  <c:v>11.320754716981131</c:v>
                </c:pt>
                <c:pt idx="3">
                  <c:v>47.368421052631582</c:v>
                </c:pt>
                <c:pt idx="4">
                  <c:v>66.666666666666671</c:v>
                </c:pt>
                <c:pt idx="5">
                  <c:v>25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3-653D-489E-BDA1-AA0CE78BF9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6693056"/>
        <c:axId val="536694496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'2024 Elections communales '!$J$27:$J$28</c15:sqref>
                        </c15:formulaRef>
                      </c:ext>
                    </c:extLst>
                    <c:strCache>
                      <c:ptCount val="2"/>
                      <c:pt idx="0">
                        <c:v>hommes</c:v>
                      </c:pt>
                      <c:pt idx="1">
                        <c:v>nombre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ullRef>
                          <c15:sqref>'2024 Elections communales '!$I$29:$I$36</c15:sqref>
                        </c15:fullRef>
                        <c15:formulaRef>
                          <c15:sqref>'2024 Elections communales '!$I$29:$I$34</c15:sqref>
                        </c15:formulaRef>
                      </c:ext>
                    </c:extLst>
                    <c:strCache>
                      <c:ptCount val="6"/>
                      <c:pt idx="0">
                        <c:v>NEO</c:v>
                      </c:pt>
                      <c:pt idx="1">
                        <c:v>Die Mitte</c:v>
                      </c:pt>
                      <c:pt idx="2">
                        <c:v>SVP</c:v>
                      </c:pt>
                      <c:pt idx="3">
                        <c:v>PS</c:v>
                      </c:pt>
                      <c:pt idx="4">
                        <c:v>GLP</c:v>
                      </c:pt>
                      <c:pt idx="5">
                        <c:v>FDP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'2024 Elections communales '!$J$29:$J$36</c15:sqref>
                        </c15:fullRef>
                        <c15:formulaRef>
                          <c15:sqref>'2024 Elections communales '!$J$29:$J$34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23</c:v>
                      </c:pt>
                      <c:pt idx="1">
                        <c:v>65</c:v>
                      </c:pt>
                      <c:pt idx="2">
                        <c:v>47</c:v>
                      </c:pt>
                      <c:pt idx="3">
                        <c:v>10</c:v>
                      </c:pt>
                      <c:pt idx="4">
                        <c:v>1</c:v>
                      </c:pt>
                      <c:pt idx="5">
                        <c:v>18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653D-489E-BDA1-AA0CE78BF945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'2024 Elections communales '!$L$27:$L$28</c15:sqref>
                        </c15:formulaRef>
                      </c:ext>
                    </c:extLst>
                    <c:strCache>
                      <c:ptCount val="2"/>
                      <c:pt idx="0">
                        <c:v>femmes</c:v>
                      </c:pt>
                      <c:pt idx="1">
                        <c:v>nombre2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'2024 Elections communales '!$I$29:$I$36</c15:sqref>
                        </c15:fullRef>
                        <c15:formulaRef>
                          <c15:sqref>'2024 Elections communales '!$I$29:$I$34</c15:sqref>
                        </c15:formulaRef>
                      </c:ext>
                    </c:extLst>
                    <c:strCache>
                      <c:ptCount val="6"/>
                      <c:pt idx="0">
                        <c:v>NEO</c:v>
                      </c:pt>
                      <c:pt idx="1">
                        <c:v>Die Mitte</c:v>
                      </c:pt>
                      <c:pt idx="2">
                        <c:v>SVP</c:v>
                      </c:pt>
                      <c:pt idx="3">
                        <c:v>PS</c:v>
                      </c:pt>
                      <c:pt idx="4">
                        <c:v>GLP</c:v>
                      </c:pt>
                      <c:pt idx="5">
                        <c:v>FDP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'2024 Elections communales '!$L$29:$L$36</c15:sqref>
                        </c15:fullRef>
                        <c15:formulaRef>
                          <c15:sqref>'2024 Elections communales '!$L$29:$L$34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12</c:v>
                      </c:pt>
                      <c:pt idx="1">
                        <c:v>28</c:v>
                      </c:pt>
                      <c:pt idx="2">
                        <c:v>6</c:v>
                      </c:pt>
                      <c:pt idx="3">
                        <c:v>9</c:v>
                      </c:pt>
                      <c:pt idx="4">
                        <c:v>2</c:v>
                      </c:pt>
                      <c:pt idx="5">
                        <c:v>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653D-489E-BDA1-AA0CE78BF945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'2024 Elections communales '!$N$27:$N$28</c15:sqref>
                        </c15:formulaRef>
                      </c:ext>
                    </c:extLst>
                    <c:strCache>
                      <c:ptCount val="2"/>
                      <c:pt idx="0">
                        <c:v>femmes</c:v>
                      </c:pt>
                      <c:pt idx="1">
                        <c:v>TOTAL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'2024 Elections communales '!$I$29:$I$36</c15:sqref>
                        </c15:fullRef>
                        <c15:formulaRef>
                          <c15:sqref>'2024 Elections communales '!$I$29:$I$34</c15:sqref>
                        </c15:formulaRef>
                      </c:ext>
                    </c:extLst>
                    <c:strCache>
                      <c:ptCount val="6"/>
                      <c:pt idx="0">
                        <c:v>NEO</c:v>
                      </c:pt>
                      <c:pt idx="1">
                        <c:v>Die Mitte</c:v>
                      </c:pt>
                      <c:pt idx="2">
                        <c:v>SVP</c:v>
                      </c:pt>
                      <c:pt idx="3">
                        <c:v>PS</c:v>
                      </c:pt>
                      <c:pt idx="4">
                        <c:v>GLP</c:v>
                      </c:pt>
                      <c:pt idx="5">
                        <c:v>FDP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'2024 Elections communales '!$N$29:$N$36</c15:sqref>
                        </c15:fullRef>
                        <c15:formulaRef>
                          <c15:sqref>'2024 Elections communales '!$N$29:$N$34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35</c:v>
                      </c:pt>
                      <c:pt idx="1">
                        <c:v>93</c:v>
                      </c:pt>
                      <c:pt idx="2">
                        <c:v>53</c:v>
                      </c:pt>
                      <c:pt idx="3">
                        <c:v>19</c:v>
                      </c:pt>
                      <c:pt idx="4">
                        <c:v>3</c:v>
                      </c:pt>
                      <c:pt idx="5">
                        <c:v>24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653D-489E-BDA1-AA0CE78BF945}"/>
                  </c:ext>
                </c:extLst>
              </c15:ser>
            </c15:filteredBarSeries>
          </c:ext>
        </c:extLst>
      </c:barChart>
      <c:catAx>
        <c:axId val="5366930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36694496"/>
        <c:crosses val="autoZero"/>
        <c:auto val="1"/>
        <c:lblAlgn val="ctr"/>
        <c:lblOffset val="100"/>
        <c:noMultiLvlLbl val="0"/>
      </c:catAx>
      <c:valAx>
        <c:axId val="536694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366930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CH"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Evolution historique Conseil Général ; proportion d'élues et élus</a:t>
            </a:r>
          </a:p>
        </c:rich>
      </c:tx>
      <c:layout>
        <c:manualLayout>
          <c:xMode val="edge"/>
          <c:yMode val="edge"/>
          <c:x val="0.10333773143221964"/>
          <c:y val="3.0335861321776816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'Graphiques - Site'!$B$19</c:f>
              <c:strCache>
                <c:ptCount val="1"/>
                <c:pt idx="0">
                  <c:v>Femme (%)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'Graphiques - Site'!$A$20:$A$27</c:f>
              <c:numCache>
                <c:formatCode>General</c:formatCode>
                <c:ptCount val="8"/>
                <c:pt idx="0">
                  <c:v>1996</c:v>
                </c:pt>
                <c:pt idx="1">
                  <c:v>2000</c:v>
                </c:pt>
                <c:pt idx="2">
                  <c:v>2004</c:v>
                </c:pt>
                <c:pt idx="3">
                  <c:v>2008</c:v>
                </c:pt>
                <c:pt idx="4">
                  <c:v>2012</c:v>
                </c:pt>
                <c:pt idx="5">
                  <c:v>2016</c:v>
                </c:pt>
                <c:pt idx="6">
                  <c:v>2020</c:v>
                </c:pt>
                <c:pt idx="7">
                  <c:v>2024</c:v>
                </c:pt>
              </c:numCache>
            </c:numRef>
          </c:cat>
          <c:val>
            <c:numRef>
              <c:f>'Graphiques - Site'!$B$20:$B$27</c:f>
              <c:numCache>
                <c:formatCode>0.0</c:formatCode>
                <c:ptCount val="8"/>
                <c:pt idx="0">
                  <c:v>25.5</c:v>
                </c:pt>
                <c:pt idx="1">
                  <c:v>25.6</c:v>
                </c:pt>
                <c:pt idx="2">
                  <c:v>30</c:v>
                </c:pt>
                <c:pt idx="3">
                  <c:v>28.8</c:v>
                </c:pt>
                <c:pt idx="4">
                  <c:v>29.8</c:v>
                </c:pt>
                <c:pt idx="5">
                  <c:v>33.9</c:v>
                </c:pt>
                <c:pt idx="6">
                  <c:v>39.6</c:v>
                </c:pt>
                <c:pt idx="7">
                  <c:v>36.799999999999997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179-44BF-88E5-9AE2030EB7F5}"/>
            </c:ext>
          </c:extLst>
        </c:ser>
        <c:ser>
          <c:idx val="1"/>
          <c:order val="1"/>
          <c:tx>
            <c:strRef>
              <c:f>'Graphiques - Site'!$C$19</c:f>
              <c:strCache>
                <c:ptCount val="1"/>
                <c:pt idx="0">
                  <c:v>Homme (%)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36000" rIns="38100" bIns="19050" anchor="t" anchorCtr="0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'Graphiques - Site'!$A$20:$A$27</c:f>
              <c:numCache>
                <c:formatCode>General</c:formatCode>
                <c:ptCount val="8"/>
                <c:pt idx="0">
                  <c:v>1996</c:v>
                </c:pt>
                <c:pt idx="1">
                  <c:v>2000</c:v>
                </c:pt>
                <c:pt idx="2">
                  <c:v>2004</c:v>
                </c:pt>
                <c:pt idx="3">
                  <c:v>2008</c:v>
                </c:pt>
                <c:pt idx="4">
                  <c:v>2012</c:v>
                </c:pt>
                <c:pt idx="5">
                  <c:v>2016</c:v>
                </c:pt>
                <c:pt idx="6">
                  <c:v>2020</c:v>
                </c:pt>
                <c:pt idx="7">
                  <c:v>2024</c:v>
                </c:pt>
              </c:numCache>
            </c:numRef>
          </c:cat>
          <c:val>
            <c:numRef>
              <c:f>'Graphiques - Site'!$C$20:$C$27</c:f>
              <c:numCache>
                <c:formatCode>0.0</c:formatCode>
                <c:ptCount val="8"/>
                <c:pt idx="0">
                  <c:v>74.5</c:v>
                </c:pt>
                <c:pt idx="1">
                  <c:v>74.400000000000006</c:v>
                </c:pt>
                <c:pt idx="2">
                  <c:v>70</c:v>
                </c:pt>
                <c:pt idx="3">
                  <c:v>71.2</c:v>
                </c:pt>
                <c:pt idx="4">
                  <c:v>70.2</c:v>
                </c:pt>
                <c:pt idx="5">
                  <c:v>66.099999999999994</c:v>
                </c:pt>
                <c:pt idx="6">
                  <c:v>60.4</c:v>
                </c:pt>
                <c:pt idx="7">
                  <c:v>63.2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179-44BF-88E5-9AE2030EB7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84135208"/>
        <c:axId val="1184135568"/>
      </c:lineChart>
      <c:catAx>
        <c:axId val="11841352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84135568"/>
        <c:crosses val="autoZero"/>
        <c:auto val="1"/>
        <c:lblAlgn val="ctr"/>
        <c:lblOffset val="100"/>
        <c:noMultiLvlLbl val="0"/>
      </c:catAx>
      <c:valAx>
        <c:axId val="1184135568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84135208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CH"/>
              <a:t>Evolution historique exécutifs communaux ;</a:t>
            </a:r>
            <a:r>
              <a:rPr lang="fr-CH" baseline="0"/>
              <a:t> proportion d'élues et élus </a:t>
            </a:r>
            <a:endParaRPr lang="fr-CH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CH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'Graphiques - Site'!$B$4</c:f>
              <c:strCache>
                <c:ptCount val="1"/>
                <c:pt idx="0">
                  <c:v>Femme (%)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'Graphiques - Site'!$A$5:$A$13</c:f>
              <c:numCache>
                <c:formatCode>General</c:formatCode>
                <c:ptCount val="9"/>
                <c:pt idx="0">
                  <c:v>1980</c:v>
                </c:pt>
                <c:pt idx="1">
                  <c:v>1984</c:v>
                </c:pt>
                <c:pt idx="2">
                  <c:v>2000</c:v>
                </c:pt>
                <c:pt idx="3">
                  <c:v>2004</c:v>
                </c:pt>
                <c:pt idx="4">
                  <c:v>2008</c:v>
                </c:pt>
                <c:pt idx="5">
                  <c:v>2012</c:v>
                </c:pt>
                <c:pt idx="6">
                  <c:v>2016</c:v>
                </c:pt>
                <c:pt idx="7">
                  <c:v>2020</c:v>
                </c:pt>
                <c:pt idx="8">
                  <c:v>2024</c:v>
                </c:pt>
              </c:numCache>
            </c:numRef>
          </c:cat>
          <c:val>
            <c:numRef>
              <c:f>'Graphiques - Site'!$B$5:$B$13</c:f>
              <c:numCache>
                <c:formatCode>0.0</c:formatCode>
                <c:ptCount val="9"/>
                <c:pt idx="0">
                  <c:v>4.0999999999999996</c:v>
                </c:pt>
                <c:pt idx="1">
                  <c:v>5.3</c:v>
                </c:pt>
                <c:pt idx="2">
                  <c:v>15.3</c:v>
                </c:pt>
                <c:pt idx="3">
                  <c:v>18.2</c:v>
                </c:pt>
                <c:pt idx="4">
                  <c:v>19</c:v>
                </c:pt>
                <c:pt idx="5">
                  <c:v>20.7</c:v>
                </c:pt>
                <c:pt idx="6">
                  <c:v>19.600000000000001</c:v>
                </c:pt>
                <c:pt idx="7">
                  <c:v>26</c:v>
                </c:pt>
                <c:pt idx="8">
                  <c:v>29.3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E0-4E46-8876-945145FEB005}"/>
            </c:ext>
          </c:extLst>
        </c:ser>
        <c:ser>
          <c:idx val="1"/>
          <c:order val="1"/>
          <c:tx>
            <c:strRef>
              <c:f>'Graphiques - Site'!$C$4</c:f>
              <c:strCache>
                <c:ptCount val="1"/>
                <c:pt idx="0">
                  <c:v>Homme (%)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'Graphiques - Site'!$A$5:$A$13</c:f>
              <c:numCache>
                <c:formatCode>General</c:formatCode>
                <c:ptCount val="9"/>
                <c:pt idx="0">
                  <c:v>1980</c:v>
                </c:pt>
                <c:pt idx="1">
                  <c:v>1984</c:v>
                </c:pt>
                <c:pt idx="2">
                  <c:v>2000</c:v>
                </c:pt>
                <c:pt idx="3">
                  <c:v>2004</c:v>
                </c:pt>
                <c:pt idx="4">
                  <c:v>2008</c:v>
                </c:pt>
                <c:pt idx="5">
                  <c:v>2012</c:v>
                </c:pt>
                <c:pt idx="6">
                  <c:v>2016</c:v>
                </c:pt>
                <c:pt idx="7">
                  <c:v>2020</c:v>
                </c:pt>
                <c:pt idx="8">
                  <c:v>2024</c:v>
                </c:pt>
              </c:numCache>
            </c:numRef>
          </c:cat>
          <c:val>
            <c:numRef>
              <c:f>'Graphiques - Site'!$C$5:$C$13</c:f>
              <c:numCache>
                <c:formatCode>0.0</c:formatCode>
                <c:ptCount val="9"/>
                <c:pt idx="0">
                  <c:v>95.9</c:v>
                </c:pt>
                <c:pt idx="1">
                  <c:v>94.7</c:v>
                </c:pt>
                <c:pt idx="2">
                  <c:v>84.7</c:v>
                </c:pt>
                <c:pt idx="3">
                  <c:v>81.8</c:v>
                </c:pt>
                <c:pt idx="4">
                  <c:v>81</c:v>
                </c:pt>
                <c:pt idx="5">
                  <c:v>79.3</c:v>
                </c:pt>
                <c:pt idx="6">
                  <c:v>80.400000000000006</c:v>
                </c:pt>
                <c:pt idx="7">
                  <c:v>74</c:v>
                </c:pt>
                <c:pt idx="8">
                  <c:v>70.7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2E0-4E46-8876-945145FEB0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79935096"/>
        <c:axId val="1179936896"/>
      </c:lineChart>
      <c:catAx>
        <c:axId val="1179935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79936896"/>
        <c:crosses val="autoZero"/>
        <c:auto val="1"/>
        <c:lblAlgn val="ctr"/>
        <c:lblOffset val="100"/>
        <c:noMultiLvlLbl val="0"/>
      </c:catAx>
      <c:valAx>
        <c:axId val="1179936896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79935096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cap="all" spc="0" baseline="0">
                <a:gradFill>
                  <a:gsLst>
                    <a:gs pos="0">
                      <a:schemeClr val="dk1">
                        <a:lumMod val="50000"/>
                        <a:lumOff val="50000"/>
                      </a:schemeClr>
                    </a:gs>
                    <a:gs pos="100000">
                      <a:schemeClr val="dk1">
                        <a:lumMod val="85000"/>
                        <a:lumOff val="15000"/>
                      </a:schemeClr>
                    </a:gs>
                  </a:gsLst>
                  <a:lin ang="5400000" scaled="0"/>
                </a:gradFill>
                <a:latin typeface="+mn-lt"/>
                <a:ea typeface="+mn-ea"/>
                <a:cs typeface="+mn-cs"/>
              </a:defRPr>
            </a:pPr>
            <a:r>
              <a:rPr lang="fr-CH"/>
              <a:t>Conseil communal ; valais : Evolution du nombre d'élues</a:t>
            </a:r>
            <a:r>
              <a:rPr lang="fr-CH" baseline="0"/>
              <a:t> et élu</a:t>
            </a:r>
            <a:r>
              <a:rPr lang="fr-CH"/>
              <a:t>s par sexe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cap="all" spc="0" baseline="0">
              <a:gradFill>
                <a:gsLst>
                  <a:gs pos="0">
                    <a:schemeClr val="dk1">
                      <a:lumMod val="50000"/>
                      <a:lumOff val="50000"/>
                    </a:schemeClr>
                  </a:gs>
                  <a:gs pos="100000">
                    <a:schemeClr val="dk1">
                      <a:lumMod val="85000"/>
                      <a:lumOff val="15000"/>
                    </a:schemeClr>
                  </a:gs>
                </a:gsLst>
                <a:lin ang="5400000" scaled="0"/>
              </a:gra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3.0555586146137327E-2"/>
          <c:y val="0.16925639063308193"/>
          <c:w val="0.93888888888888888"/>
          <c:h val="0.60415828229804602"/>
        </c:manualLayout>
      </c:layout>
      <c:lineChart>
        <c:grouping val="standard"/>
        <c:varyColors val="0"/>
        <c:ser>
          <c:idx val="0"/>
          <c:order val="0"/>
          <c:tx>
            <c:strRef>
              <c:f>'2024 Elections communales '!$I$49</c:f>
              <c:strCache>
                <c:ptCount val="1"/>
                <c:pt idx="0">
                  <c:v>femmes</c:v>
                </c:pt>
              </c:strCache>
            </c:strRef>
          </c:tx>
          <c:spPr>
            <a:ln w="19050" cap="rnd" cmpd="sng" algn="ctr">
              <a:solidFill>
                <a:schemeClr val="accent1">
                  <a:shade val="95000"/>
                  <a:satMod val="105000"/>
                </a:schemeClr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lt1"/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accent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'2024 Elections communales '!$H$50:$H$59</c15:sqref>
                  </c15:fullRef>
                </c:ext>
              </c:extLst>
              <c:f>'2024 Elections communales '!$H$50:$H$58</c:f>
              <c:numCache>
                <c:formatCode>General</c:formatCode>
                <c:ptCount val="9"/>
                <c:pt idx="0">
                  <c:v>1980</c:v>
                </c:pt>
                <c:pt idx="1">
                  <c:v>1984</c:v>
                </c:pt>
                <c:pt idx="2">
                  <c:v>2000</c:v>
                </c:pt>
                <c:pt idx="3">
                  <c:v>2004</c:v>
                </c:pt>
                <c:pt idx="4">
                  <c:v>2008</c:v>
                </c:pt>
                <c:pt idx="5">
                  <c:v>2012</c:v>
                </c:pt>
                <c:pt idx="6">
                  <c:v>2016</c:v>
                </c:pt>
                <c:pt idx="7">
                  <c:v>2020</c:v>
                </c:pt>
                <c:pt idx="8">
                  <c:v>2024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'2024 Elections communales '!$I$50:$I$59</c15:sqref>
                  </c15:fullRef>
                </c:ext>
              </c:extLst>
              <c:f>'2024 Elections communales '!$I$50:$I$58</c:f>
              <c:numCache>
                <c:formatCode>General</c:formatCode>
                <c:ptCount val="9"/>
                <c:pt idx="0">
                  <c:v>41</c:v>
                </c:pt>
                <c:pt idx="1">
                  <c:v>53</c:v>
                </c:pt>
                <c:pt idx="2">
                  <c:v>147</c:v>
                </c:pt>
                <c:pt idx="3">
                  <c:v>164</c:v>
                </c:pt>
                <c:pt idx="4">
                  <c:v>162</c:v>
                </c:pt>
                <c:pt idx="5">
                  <c:v>167</c:v>
                </c:pt>
                <c:pt idx="6">
                  <c:v>149</c:v>
                </c:pt>
                <c:pt idx="7">
                  <c:v>189</c:v>
                </c:pt>
                <c:pt idx="8">
                  <c:v>146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C78-4803-BB37-5C2BAB603E00}"/>
            </c:ext>
          </c:extLst>
        </c:ser>
        <c:ser>
          <c:idx val="2"/>
          <c:order val="2"/>
          <c:tx>
            <c:strRef>
              <c:f>'2024 Elections communales '!$K$49</c:f>
              <c:strCache>
                <c:ptCount val="1"/>
                <c:pt idx="0">
                  <c:v>hommes</c:v>
                </c:pt>
              </c:strCache>
            </c:strRef>
          </c:tx>
          <c:spPr>
            <a:ln w="19050" cap="rnd" cmpd="sng" algn="ctr">
              <a:solidFill>
                <a:schemeClr val="accent3">
                  <a:shade val="95000"/>
                  <a:satMod val="105000"/>
                </a:schemeClr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lt1"/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accent3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'2024 Elections communales '!$H$50:$H$59</c15:sqref>
                  </c15:fullRef>
                </c:ext>
              </c:extLst>
              <c:f>'2024 Elections communales '!$H$50:$H$58</c:f>
              <c:numCache>
                <c:formatCode>General</c:formatCode>
                <c:ptCount val="9"/>
                <c:pt idx="0">
                  <c:v>1980</c:v>
                </c:pt>
                <c:pt idx="1">
                  <c:v>1984</c:v>
                </c:pt>
                <c:pt idx="2">
                  <c:v>2000</c:v>
                </c:pt>
                <c:pt idx="3">
                  <c:v>2004</c:v>
                </c:pt>
                <c:pt idx="4">
                  <c:v>2008</c:v>
                </c:pt>
                <c:pt idx="5">
                  <c:v>2012</c:v>
                </c:pt>
                <c:pt idx="6">
                  <c:v>2016</c:v>
                </c:pt>
                <c:pt idx="7">
                  <c:v>2020</c:v>
                </c:pt>
                <c:pt idx="8">
                  <c:v>2024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'2024 Elections communales '!$K$50:$K$59</c15:sqref>
                  </c15:fullRef>
                </c:ext>
              </c:extLst>
              <c:f>'2024 Elections communales '!$K$50:$K$58</c:f>
              <c:numCache>
                <c:formatCode>General</c:formatCode>
                <c:ptCount val="9"/>
                <c:pt idx="0">
                  <c:v>960</c:v>
                </c:pt>
                <c:pt idx="1">
                  <c:v>948</c:v>
                </c:pt>
                <c:pt idx="2">
                  <c:v>811</c:v>
                </c:pt>
                <c:pt idx="3">
                  <c:v>735</c:v>
                </c:pt>
                <c:pt idx="4">
                  <c:v>692</c:v>
                </c:pt>
                <c:pt idx="5">
                  <c:v>640</c:v>
                </c:pt>
                <c:pt idx="6">
                  <c:v>610</c:v>
                </c:pt>
                <c:pt idx="7">
                  <c:v>539</c:v>
                </c:pt>
                <c:pt idx="8">
                  <c:v>353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C78-4803-BB37-5C2BAB603E00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514358864"/>
        <c:axId val="514364440"/>
        <c:extLst>
          <c:ext xmlns:c15="http://schemas.microsoft.com/office/drawing/2012/chart" uri="{02D57815-91ED-43cb-92C2-25804820EDAC}">
            <c15:filteredLine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'2024 Elections communales '!$J$49</c15:sqref>
                        </c15:formulaRef>
                      </c:ext>
                    </c:extLst>
                    <c:strCache>
                      <c:ptCount val="1"/>
                      <c:pt idx="0">
                        <c:v>femmes2</c:v>
                      </c:pt>
                    </c:strCache>
                  </c:strRef>
                </c:tx>
                <c:spPr>
                  <a:ln w="19050" cap="rnd" cmpd="sng" algn="ctr">
                    <a:solidFill>
                      <a:schemeClr val="accent2">
                        <a:shade val="95000"/>
                        <a:satMod val="105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accent2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fr-FR"/>
                    </a:p>
                  </c:tx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>
                      <c:ext uri="{02D57815-91ED-43cb-92C2-25804820EDAC}">
                        <c15:fullRef>
                          <c15:sqref>'2024 Elections communales '!$H$50:$H$59</c15:sqref>
                        </c15:fullRef>
                        <c15:formulaRef>
                          <c15:sqref>'2024 Elections communales '!$H$50:$H$58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1980</c:v>
                      </c:pt>
                      <c:pt idx="1">
                        <c:v>1984</c:v>
                      </c:pt>
                      <c:pt idx="2">
                        <c:v>2000</c:v>
                      </c:pt>
                      <c:pt idx="3">
                        <c:v>2004</c:v>
                      </c:pt>
                      <c:pt idx="4">
                        <c:v>2008</c:v>
                      </c:pt>
                      <c:pt idx="5">
                        <c:v>2012</c:v>
                      </c:pt>
                      <c:pt idx="6">
                        <c:v>2016</c:v>
                      </c:pt>
                      <c:pt idx="7">
                        <c:v>2020</c:v>
                      </c:pt>
                      <c:pt idx="8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ullRef>
                          <c15:sqref>'2024 Elections communales '!$J$50:$J$59</c15:sqref>
                        </c15:fullRef>
                        <c15:formulaRef>
                          <c15:sqref>'2024 Elections communales '!$J$50:$J$58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4.0999999999999996</c:v>
                      </c:pt>
                      <c:pt idx="1">
                        <c:v>5.3</c:v>
                      </c:pt>
                      <c:pt idx="2">
                        <c:v>15.3</c:v>
                      </c:pt>
                      <c:pt idx="3">
                        <c:v>18.2</c:v>
                      </c:pt>
                      <c:pt idx="4" formatCode="0.0">
                        <c:v>19</c:v>
                      </c:pt>
                      <c:pt idx="5">
                        <c:v>20.7</c:v>
                      </c:pt>
                      <c:pt idx="6">
                        <c:v>19.600000000000001</c:v>
                      </c:pt>
                      <c:pt idx="7" formatCode="0.0">
                        <c:v>26</c:v>
                      </c:pt>
                      <c:pt idx="8">
                        <c:v>29.3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0C78-4803-BB37-5C2BAB603E00}"/>
                  </c:ext>
                </c:extLst>
              </c15:ser>
            </c15:filteredLineSeries>
            <c15:filteredLine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'2024 Elections communales '!$L$49</c15:sqref>
                        </c15:formulaRef>
                      </c:ext>
                    </c:extLst>
                    <c:strCache>
                      <c:ptCount val="1"/>
                      <c:pt idx="0">
                        <c:v>hommes2</c:v>
                      </c:pt>
                    </c:strCache>
                  </c:strRef>
                </c:tx>
                <c:spPr>
                  <a:ln w="19050" cap="rnd" cmpd="sng" algn="ctr">
                    <a:solidFill>
                      <a:schemeClr val="accent4">
                        <a:shade val="95000"/>
                        <a:satMod val="105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accent4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fr-FR"/>
                    </a:p>
                  </c:tx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'2024 Elections communales '!$H$50:$H$59</c15:sqref>
                        </c15:fullRef>
                        <c15:formulaRef>
                          <c15:sqref>'2024 Elections communales '!$H$50:$H$58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1980</c:v>
                      </c:pt>
                      <c:pt idx="1">
                        <c:v>1984</c:v>
                      </c:pt>
                      <c:pt idx="2">
                        <c:v>2000</c:v>
                      </c:pt>
                      <c:pt idx="3">
                        <c:v>2004</c:v>
                      </c:pt>
                      <c:pt idx="4">
                        <c:v>2008</c:v>
                      </c:pt>
                      <c:pt idx="5">
                        <c:v>2012</c:v>
                      </c:pt>
                      <c:pt idx="6">
                        <c:v>2016</c:v>
                      </c:pt>
                      <c:pt idx="7">
                        <c:v>2020</c:v>
                      </c:pt>
                      <c:pt idx="8">
                        <c:v>2024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'2024 Elections communales '!$L$50:$L$59</c15:sqref>
                        </c15:fullRef>
                        <c15:formulaRef>
                          <c15:sqref>'2024 Elections communales '!$L$50:$L$58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95.9</c:v>
                      </c:pt>
                      <c:pt idx="1">
                        <c:v>94.7</c:v>
                      </c:pt>
                      <c:pt idx="2">
                        <c:v>84.7</c:v>
                      </c:pt>
                      <c:pt idx="3">
                        <c:v>81.8</c:v>
                      </c:pt>
                      <c:pt idx="4" formatCode="0.0">
                        <c:v>81</c:v>
                      </c:pt>
                      <c:pt idx="5">
                        <c:v>79.3</c:v>
                      </c:pt>
                      <c:pt idx="6">
                        <c:v>80.400000000000006</c:v>
                      </c:pt>
                      <c:pt idx="7" formatCode="0.0">
                        <c:v>74</c:v>
                      </c:pt>
                      <c:pt idx="8">
                        <c:v>70.7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0C78-4803-BB37-5C2BAB603E00}"/>
                  </c:ext>
                </c:extLst>
              </c15:ser>
            </c15:filteredLineSeries>
            <c15:filteredLine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'2024 Elections communales '!$M$49</c15:sqref>
                        </c15:formulaRef>
                      </c:ext>
                    </c:extLst>
                    <c:strCache>
                      <c:ptCount val="1"/>
                      <c:pt idx="0">
                        <c:v>TOTAL</c:v>
                      </c:pt>
                    </c:strCache>
                  </c:strRef>
                </c:tx>
                <c:spPr>
                  <a:ln w="19050" cap="rnd" cmpd="sng" algn="ctr">
                    <a:solidFill>
                      <a:schemeClr val="accent5">
                        <a:shade val="95000"/>
                        <a:satMod val="105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accent5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fr-FR"/>
                    </a:p>
                  </c:tx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'2024 Elections communales '!$H$50:$H$59</c15:sqref>
                        </c15:fullRef>
                        <c15:formulaRef>
                          <c15:sqref>'2024 Elections communales '!$H$50:$H$58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1980</c:v>
                      </c:pt>
                      <c:pt idx="1">
                        <c:v>1984</c:v>
                      </c:pt>
                      <c:pt idx="2">
                        <c:v>2000</c:v>
                      </c:pt>
                      <c:pt idx="3">
                        <c:v>2004</c:v>
                      </c:pt>
                      <c:pt idx="4">
                        <c:v>2008</c:v>
                      </c:pt>
                      <c:pt idx="5">
                        <c:v>2012</c:v>
                      </c:pt>
                      <c:pt idx="6">
                        <c:v>2016</c:v>
                      </c:pt>
                      <c:pt idx="7">
                        <c:v>2020</c:v>
                      </c:pt>
                      <c:pt idx="8">
                        <c:v>2024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'2024 Elections communales '!$M$50:$M$59</c15:sqref>
                        </c15:fullRef>
                        <c15:formulaRef>
                          <c15:sqref>'2024 Elections communales '!$M$50:$M$58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1001</c:v>
                      </c:pt>
                      <c:pt idx="1">
                        <c:v>1001</c:v>
                      </c:pt>
                      <c:pt idx="2">
                        <c:v>958</c:v>
                      </c:pt>
                      <c:pt idx="3">
                        <c:v>899</c:v>
                      </c:pt>
                      <c:pt idx="4">
                        <c:v>854</c:v>
                      </c:pt>
                      <c:pt idx="5">
                        <c:v>807</c:v>
                      </c:pt>
                      <c:pt idx="6">
                        <c:v>759</c:v>
                      </c:pt>
                      <c:pt idx="7">
                        <c:v>728</c:v>
                      </c:pt>
                      <c:pt idx="8">
                        <c:v>499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0C78-4803-BB37-5C2BAB603E00}"/>
                  </c:ext>
                </c:extLst>
              </c15:ser>
            </c15:filteredLineSeries>
          </c:ext>
        </c:extLst>
      </c:lineChart>
      <c:catAx>
        <c:axId val="514358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14364440"/>
        <c:crosses val="autoZero"/>
        <c:auto val="1"/>
        <c:lblAlgn val="ctr"/>
        <c:lblOffset val="100"/>
        <c:noMultiLvlLbl val="0"/>
      </c:catAx>
      <c:valAx>
        <c:axId val="51436444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514358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CH"/>
              <a:t>Conseil</a:t>
            </a:r>
            <a:r>
              <a:rPr lang="fr-CH" baseline="0"/>
              <a:t> communal ; </a:t>
            </a:r>
            <a:r>
              <a:rPr lang="fr-CH"/>
              <a:t>Valais</a:t>
            </a:r>
            <a:r>
              <a:rPr lang="fr-CH" baseline="0"/>
              <a:t> romand : proportion des élues et élus par parti et par sexe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percentStacked"/>
        <c:varyColors val="0"/>
        <c:ser>
          <c:idx val="1"/>
          <c:order val="1"/>
          <c:tx>
            <c:strRef>
              <c:f>'2024 Elections communales '!$C$64</c:f>
              <c:strCache>
                <c:ptCount val="1"/>
                <c:pt idx="0">
                  <c:v>femmes%</c:v>
                </c:pt>
              </c:strCache>
              <c:extLst xmlns:c15="http://schemas.microsoft.com/office/drawing/2012/chart"/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'2024 Elections communales '!$A$65:$A$71</c15:sqref>
                  </c15:fullRef>
                </c:ext>
              </c:extLst>
              <c:f>'2024 Elections communales '!$A$65:$A$70</c:f>
              <c:strCache>
                <c:ptCount val="6"/>
                <c:pt idx="0">
                  <c:v>PS</c:v>
                </c:pt>
                <c:pt idx="1">
                  <c:v>Le centre</c:v>
                </c:pt>
                <c:pt idx="2">
                  <c:v>PLR</c:v>
                </c:pt>
                <c:pt idx="3">
                  <c:v>UDC</c:v>
                </c:pt>
                <c:pt idx="4">
                  <c:v>Verts</c:v>
                </c:pt>
                <c:pt idx="5">
                  <c:v>Autres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'2024 Elections communales '!$C$65:$C$71</c15:sqref>
                  </c15:fullRef>
                </c:ext>
              </c:extLst>
              <c:f>'2024 Elections communales '!$C$65:$C$70</c:f>
              <c:numCache>
                <c:formatCode>0.0</c:formatCode>
                <c:ptCount val="6"/>
                <c:pt idx="0">
                  <c:v>46.153846153846153</c:v>
                </c:pt>
                <c:pt idx="1">
                  <c:v>32.575757575757578</c:v>
                </c:pt>
                <c:pt idx="2">
                  <c:v>22.105263157894736</c:v>
                </c:pt>
                <c:pt idx="3">
                  <c:v>21.428571428571427</c:v>
                </c:pt>
                <c:pt idx="4">
                  <c:v>60</c:v>
                </c:pt>
                <c:pt idx="5">
                  <c:v>27.472527472527471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1-A170-495A-BD1F-94D948889011}"/>
            </c:ext>
          </c:extLst>
        </c:ser>
        <c:ser>
          <c:idx val="3"/>
          <c:order val="3"/>
          <c:tx>
            <c:strRef>
              <c:f>'2024 Elections communales '!$E$64</c:f>
              <c:strCache>
                <c:ptCount val="1"/>
                <c:pt idx="0">
                  <c:v>hommes%</c:v>
                </c:pt>
              </c:strCache>
              <c:extLst xmlns:c15="http://schemas.microsoft.com/office/drawing/2012/chart"/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'2024 Elections communales '!$A$65:$A$71</c15:sqref>
                  </c15:fullRef>
                </c:ext>
              </c:extLst>
              <c:f>'2024 Elections communales '!$A$65:$A$70</c:f>
              <c:strCache>
                <c:ptCount val="6"/>
                <c:pt idx="0">
                  <c:v>PS</c:v>
                </c:pt>
                <c:pt idx="1">
                  <c:v>Le centre</c:v>
                </c:pt>
                <c:pt idx="2">
                  <c:v>PLR</c:v>
                </c:pt>
                <c:pt idx="3">
                  <c:v>UDC</c:v>
                </c:pt>
                <c:pt idx="4">
                  <c:v>Verts</c:v>
                </c:pt>
                <c:pt idx="5">
                  <c:v>Autres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'2024 Elections communales '!$E$65:$E$71</c15:sqref>
                  </c15:fullRef>
                </c:ext>
              </c:extLst>
              <c:f>'2024 Elections communales '!$E$65:$E$70</c:f>
              <c:numCache>
                <c:formatCode>0.0</c:formatCode>
                <c:ptCount val="6"/>
                <c:pt idx="0">
                  <c:v>53.846153846153847</c:v>
                </c:pt>
                <c:pt idx="1">
                  <c:v>67.424242424242422</c:v>
                </c:pt>
                <c:pt idx="2">
                  <c:v>77.89473684210526</c:v>
                </c:pt>
                <c:pt idx="3">
                  <c:v>78.571428571428569</c:v>
                </c:pt>
                <c:pt idx="4">
                  <c:v>40</c:v>
                </c:pt>
                <c:pt idx="5">
                  <c:v>72.527472527472526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3-A170-495A-BD1F-94D9488890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83225760"/>
        <c:axId val="483222480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'2024 Elections communales '!$B$64</c15:sqref>
                        </c15:formulaRef>
                      </c:ext>
                    </c:extLst>
                    <c:strCache>
                      <c:ptCount val="1"/>
                      <c:pt idx="0">
                        <c:v>femmes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ullRef>
                          <c15:sqref>'2024 Elections communales '!$A$65:$A$71</c15:sqref>
                        </c15:fullRef>
                        <c15:formulaRef>
                          <c15:sqref>'2024 Elections communales '!$A$65:$A$70</c15:sqref>
                        </c15:formulaRef>
                      </c:ext>
                    </c:extLst>
                    <c:strCache>
                      <c:ptCount val="6"/>
                      <c:pt idx="0">
                        <c:v>PS</c:v>
                      </c:pt>
                      <c:pt idx="1">
                        <c:v>Le centre</c:v>
                      </c:pt>
                      <c:pt idx="2">
                        <c:v>PLR</c:v>
                      </c:pt>
                      <c:pt idx="3">
                        <c:v>UDC</c:v>
                      </c:pt>
                      <c:pt idx="4">
                        <c:v>Verts</c:v>
                      </c:pt>
                      <c:pt idx="5">
                        <c:v>Autres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'2024 Elections communales '!$B$65:$B$71</c15:sqref>
                        </c15:fullRef>
                        <c15:formulaRef>
                          <c15:sqref>'2024 Elections communales '!$B$65:$B$70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12</c:v>
                      </c:pt>
                      <c:pt idx="1">
                        <c:v>43</c:v>
                      </c:pt>
                      <c:pt idx="2">
                        <c:v>21</c:v>
                      </c:pt>
                      <c:pt idx="3">
                        <c:v>6</c:v>
                      </c:pt>
                      <c:pt idx="4">
                        <c:v>6</c:v>
                      </c:pt>
                      <c:pt idx="5">
                        <c:v>25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A170-495A-BD1F-94D948889011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'2024 Elections communales '!$D$64</c15:sqref>
                        </c15:formulaRef>
                      </c:ext>
                    </c:extLst>
                    <c:strCache>
                      <c:ptCount val="1"/>
                      <c:pt idx="0">
                        <c:v>hommes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'2024 Elections communales '!$A$65:$A$71</c15:sqref>
                        </c15:fullRef>
                        <c15:formulaRef>
                          <c15:sqref>'2024 Elections communales '!$A$65:$A$70</c15:sqref>
                        </c15:formulaRef>
                      </c:ext>
                    </c:extLst>
                    <c:strCache>
                      <c:ptCount val="6"/>
                      <c:pt idx="0">
                        <c:v>PS</c:v>
                      </c:pt>
                      <c:pt idx="1">
                        <c:v>Le centre</c:v>
                      </c:pt>
                      <c:pt idx="2">
                        <c:v>PLR</c:v>
                      </c:pt>
                      <c:pt idx="3">
                        <c:v>UDC</c:v>
                      </c:pt>
                      <c:pt idx="4">
                        <c:v>Verts</c:v>
                      </c:pt>
                      <c:pt idx="5">
                        <c:v>Autres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'2024 Elections communales '!$D$65:$D$71</c15:sqref>
                        </c15:fullRef>
                        <c15:formulaRef>
                          <c15:sqref>'2024 Elections communales '!$D$65:$D$70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14</c:v>
                      </c:pt>
                      <c:pt idx="1">
                        <c:v>89</c:v>
                      </c:pt>
                      <c:pt idx="2">
                        <c:v>74</c:v>
                      </c:pt>
                      <c:pt idx="3">
                        <c:v>22</c:v>
                      </c:pt>
                      <c:pt idx="4">
                        <c:v>4</c:v>
                      </c:pt>
                      <c:pt idx="5">
                        <c:v>66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A170-495A-BD1F-94D948889011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'2024 Elections communales '!$F$64</c15:sqref>
                        </c15:formulaRef>
                      </c:ext>
                    </c:extLst>
                    <c:strCache>
                      <c:ptCount val="1"/>
                      <c:pt idx="0">
                        <c:v>TOTAL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'2024 Elections communales '!$A$65:$A$71</c15:sqref>
                        </c15:fullRef>
                        <c15:formulaRef>
                          <c15:sqref>'2024 Elections communales '!$A$65:$A$70</c15:sqref>
                        </c15:formulaRef>
                      </c:ext>
                    </c:extLst>
                    <c:strCache>
                      <c:ptCount val="6"/>
                      <c:pt idx="0">
                        <c:v>PS</c:v>
                      </c:pt>
                      <c:pt idx="1">
                        <c:v>Le centre</c:v>
                      </c:pt>
                      <c:pt idx="2">
                        <c:v>PLR</c:v>
                      </c:pt>
                      <c:pt idx="3">
                        <c:v>UDC</c:v>
                      </c:pt>
                      <c:pt idx="4">
                        <c:v>Verts</c:v>
                      </c:pt>
                      <c:pt idx="5">
                        <c:v>Autres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'2024 Elections communales '!$F$65:$F$71</c15:sqref>
                        </c15:fullRef>
                        <c15:formulaRef>
                          <c15:sqref>'2024 Elections communales '!$F$65:$F$70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26</c:v>
                      </c:pt>
                      <c:pt idx="1">
                        <c:v>132</c:v>
                      </c:pt>
                      <c:pt idx="2">
                        <c:v>95</c:v>
                      </c:pt>
                      <c:pt idx="3">
                        <c:v>28</c:v>
                      </c:pt>
                      <c:pt idx="4">
                        <c:v>10</c:v>
                      </c:pt>
                      <c:pt idx="5">
                        <c:v>91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A170-495A-BD1F-94D948889011}"/>
                  </c:ext>
                </c:extLst>
              </c15:ser>
            </c15:filteredBarSeries>
          </c:ext>
        </c:extLst>
      </c:barChart>
      <c:catAx>
        <c:axId val="483225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83222480"/>
        <c:crosses val="autoZero"/>
        <c:auto val="1"/>
        <c:lblAlgn val="ctr"/>
        <c:lblOffset val="100"/>
        <c:noMultiLvlLbl val="0"/>
      </c:catAx>
      <c:valAx>
        <c:axId val="483222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832257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Conseil communal ; Haut Valais : proportion des élue</a:t>
            </a:r>
            <a:r>
              <a:rPr lang="en-US" baseline="0"/>
              <a:t> et élus</a:t>
            </a:r>
            <a:r>
              <a:rPr lang="en-US"/>
              <a:t> par parti et par sexe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percentStacked"/>
        <c:varyColors val="0"/>
        <c:ser>
          <c:idx val="1"/>
          <c:order val="1"/>
          <c:tx>
            <c:strRef>
              <c:f>'2024 Elections communales '!$K$64</c:f>
              <c:strCache>
                <c:ptCount val="1"/>
                <c:pt idx="0">
                  <c:v>femmes%</c:v>
                </c:pt>
              </c:strCache>
              <c:extLst xmlns:c15="http://schemas.microsoft.com/office/drawing/2012/chart"/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'2024 Elections communales '!$I$65:$I$71</c:f>
              <c:strCache>
                <c:ptCount val="6"/>
                <c:pt idx="0">
                  <c:v>Die Mitte</c:v>
                </c:pt>
                <c:pt idx="1">
                  <c:v>GLP</c:v>
                </c:pt>
                <c:pt idx="2">
                  <c:v>SVP</c:v>
                </c:pt>
                <c:pt idx="3">
                  <c:v>NEO</c:v>
                </c:pt>
                <c:pt idx="4">
                  <c:v>PS</c:v>
                </c:pt>
                <c:pt idx="5">
                  <c:v>FDP</c:v>
                </c:pt>
              </c:strCache>
              <c:extLst xmlns:c15="http://schemas.microsoft.com/office/drawing/2012/chart"/>
            </c:strRef>
          </c:cat>
          <c:val>
            <c:numRef>
              <c:f>'2024 Elections communales '!$K$65:$K$71</c:f>
              <c:numCache>
                <c:formatCode>0.0</c:formatCode>
                <c:ptCount val="7"/>
                <c:pt idx="0">
                  <c:v>33.898305084745765</c:v>
                </c:pt>
                <c:pt idx="1">
                  <c:v>0</c:v>
                </c:pt>
                <c:pt idx="2">
                  <c:v>17.647058823529413</c:v>
                </c:pt>
                <c:pt idx="3">
                  <c:v>21.428571428571427</c:v>
                </c:pt>
                <c:pt idx="4">
                  <c:v>60</c:v>
                </c:pt>
                <c:pt idx="5">
                  <c:v>12.5</c:v>
                </c:pt>
              </c:numCache>
              <c:extLst xmlns:c15="http://schemas.microsoft.com/office/drawing/2012/chart"/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1-423D-442E-9AC1-7E8342B3D53F}"/>
            </c:ext>
          </c:extLst>
        </c:ser>
        <c:ser>
          <c:idx val="3"/>
          <c:order val="3"/>
          <c:tx>
            <c:strRef>
              <c:f>'2024 Elections communales '!$M$64</c:f>
              <c:strCache>
                <c:ptCount val="1"/>
                <c:pt idx="0">
                  <c:v>hommes%</c:v>
                </c:pt>
              </c:strCache>
              <c:extLst xmlns:c15="http://schemas.microsoft.com/office/drawing/2012/chart"/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'2024 Elections communales '!$I$65:$I$71</c:f>
              <c:strCache>
                <c:ptCount val="6"/>
                <c:pt idx="0">
                  <c:v>Die Mitte</c:v>
                </c:pt>
                <c:pt idx="1">
                  <c:v>GLP</c:v>
                </c:pt>
                <c:pt idx="2">
                  <c:v>SVP</c:v>
                </c:pt>
                <c:pt idx="3">
                  <c:v>NEO</c:v>
                </c:pt>
                <c:pt idx="4">
                  <c:v>PS</c:v>
                </c:pt>
                <c:pt idx="5">
                  <c:v>FDP</c:v>
                </c:pt>
              </c:strCache>
              <c:extLst xmlns:c15="http://schemas.microsoft.com/office/drawing/2012/chart"/>
            </c:strRef>
          </c:cat>
          <c:val>
            <c:numRef>
              <c:f>'2024 Elections communales '!$M$65:$M$72</c:f>
              <c:numCache>
                <c:formatCode>0.0</c:formatCode>
                <c:ptCount val="8"/>
                <c:pt idx="0">
                  <c:v>66.101694915254242</c:v>
                </c:pt>
                <c:pt idx="1">
                  <c:v>0</c:v>
                </c:pt>
                <c:pt idx="2">
                  <c:v>82.352941176470594</c:v>
                </c:pt>
                <c:pt idx="3">
                  <c:v>78.571428571428569</c:v>
                </c:pt>
                <c:pt idx="4">
                  <c:v>40</c:v>
                </c:pt>
                <c:pt idx="5">
                  <c:v>87.5</c:v>
                </c:pt>
              </c:numCache>
              <c:extLst xmlns:c15="http://schemas.microsoft.com/office/drawing/2012/chart"/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3-423D-442E-9AC1-7E8342B3D5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03837320"/>
        <c:axId val="403830432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'2024 Elections communales '!$J$64</c15:sqref>
                        </c15:formulaRef>
                      </c:ext>
                    </c:extLst>
                    <c:strCache>
                      <c:ptCount val="1"/>
                      <c:pt idx="0">
                        <c:v>femmes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'2024 Elections communales '!$I$65:$I$71</c15:sqref>
                        </c15:formulaRef>
                      </c:ext>
                    </c:extLst>
                    <c:strCache>
                      <c:ptCount val="6"/>
                      <c:pt idx="0">
                        <c:v>Die Mitte</c:v>
                      </c:pt>
                      <c:pt idx="1">
                        <c:v>GLP</c:v>
                      </c:pt>
                      <c:pt idx="2">
                        <c:v>SVP</c:v>
                      </c:pt>
                      <c:pt idx="3">
                        <c:v>NEO</c:v>
                      </c:pt>
                      <c:pt idx="4">
                        <c:v>PS</c:v>
                      </c:pt>
                      <c:pt idx="5">
                        <c:v>FDP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'2024 Elections communales '!$J$65:$J$71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20</c:v>
                      </c:pt>
                      <c:pt idx="1">
                        <c:v>0</c:v>
                      </c:pt>
                      <c:pt idx="2">
                        <c:v>3</c:v>
                      </c:pt>
                      <c:pt idx="3">
                        <c:v>6</c:v>
                      </c:pt>
                      <c:pt idx="4">
                        <c:v>3</c:v>
                      </c:pt>
                      <c:pt idx="5">
                        <c:v>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423D-442E-9AC1-7E8342B3D53F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'2024 Elections communales '!$L$64</c15:sqref>
                        </c15:formulaRef>
                      </c:ext>
                    </c:extLst>
                    <c:strCache>
                      <c:ptCount val="1"/>
                      <c:pt idx="0">
                        <c:v>hommes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'2024 Elections communales '!$I$65:$I$71</c15:sqref>
                        </c15:formulaRef>
                      </c:ext>
                    </c:extLst>
                    <c:strCache>
                      <c:ptCount val="6"/>
                      <c:pt idx="0">
                        <c:v>Die Mitte</c:v>
                      </c:pt>
                      <c:pt idx="1">
                        <c:v>GLP</c:v>
                      </c:pt>
                      <c:pt idx="2">
                        <c:v>SVP</c:v>
                      </c:pt>
                      <c:pt idx="3">
                        <c:v>NEO</c:v>
                      </c:pt>
                      <c:pt idx="4">
                        <c:v>PS</c:v>
                      </c:pt>
                      <c:pt idx="5">
                        <c:v>FDP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'2024 Elections communales '!$L$65:$L$71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39</c:v>
                      </c:pt>
                      <c:pt idx="1">
                        <c:v>0</c:v>
                      </c:pt>
                      <c:pt idx="2">
                        <c:v>14</c:v>
                      </c:pt>
                      <c:pt idx="3">
                        <c:v>22</c:v>
                      </c:pt>
                      <c:pt idx="4">
                        <c:v>2</c:v>
                      </c:pt>
                      <c:pt idx="5">
                        <c:v>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423D-442E-9AC1-7E8342B3D53F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'2024 Elections communales '!$N$64</c15:sqref>
                        </c15:formulaRef>
                      </c:ext>
                    </c:extLst>
                    <c:strCache>
                      <c:ptCount val="1"/>
                      <c:pt idx="0">
                        <c:v>TOTAL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'2024 Elections communales '!$I$65:$I$71</c15:sqref>
                        </c15:formulaRef>
                      </c:ext>
                    </c:extLst>
                    <c:strCache>
                      <c:ptCount val="6"/>
                      <c:pt idx="0">
                        <c:v>Die Mitte</c:v>
                      </c:pt>
                      <c:pt idx="1">
                        <c:v>GLP</c:v>
                      </c:pt>
                      <c:pt idx="2">
                        <c:v>SVP</c:v>
                      </c:pt>
                      <c:pt idx="3">
                        <c:v>NEO</c:v>
                      </c:pt>
                      <c:pt idx="4">
                        <c:v>PS</c:v>
                      </c:pt>
                      <c:pt idx="5">
                        <c:v>FDP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'2024 Elections communales '!$N$65:$N$71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59</c:v>
                      </c:pt>
                      <c:pt idx="1">
                        <c:v>0</c:v>
                      </c:pt>
                      <c:pt idx="2">
                        <c:v>17</c:v>
                      </c:pt>
                      <c:pt idx="3">
                        <c:v>28</c:v>
                      </c:pt>
                      <c:pt idx="4">
                        <c:v>5</c:v>
                      </c:pt>
                      <c:pt idx="5">
                        <c:v>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423D-442E-9AC1-7E8342B3D53F}"/>
                  </c:ext>
                </c:extLst>
              </c15:ser>
            </c15:filteredBarSeries>
          </c:ext>
        </c:extLst>
      </c:barChart>
      <c:catAx>
        <c:axId val="403837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03830432"/>
        <c:crosses val="autoZero"/>
        <c:auto val="1"/>
        <c:lblAlgn val="ctr"/>
        <c:lblOffset val="100"/>
        <c:noMultiLvlLbl val="0"/>
      </c:catAx>
      <c:valAx>
        <c:axId val="4038304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03837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CH"/>
              <a:t>Conseil général</a:t>
            </a:r>
            <a:r>
              <a:rPr lang="fr-CH" baseline="0"/>
              <a:t> ; </a:t>
            </a:r>
            <a:r>
              <a:rPr lang="fr-CH"/>
              <a:t>Proportion des candidates et candidats par commune et par sexe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percentStacked"/>
        <c:varyColors val="0"/>
        <c:ser>
          <c:idx val="1"/>
          <c:order val="1"/>
          <c:tx>
            <c:strRef>
              <c:f>'2024 Elections communales '!$C$191</c:f>
              <c:strCache>
                <c:ptCount val="1"/>
                <c:pt idx="0">
                  <c:v>% femmes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'2024 Elections communales '!$A$192:$A$204</c:f>
              <c:strCache>
                <c:ptCount val="13"/>
                <c:pt idx="0">
                  <c:v>Ayent </c:v>
                </c:pt>
                <c:pt idx="1">
                  <c:v>Collombey-Muraz</c:v>
                </c:pt>
                <c:pt idx="2">
                  <c:v>Conthey</c:v>
                </c:pt>
                <c:pt idx="3">
                  <c:v>Fully</c:v>
                </c:pt>
                <c:pt idx="4">
                  <c:v>Martigny </c:v>
                </c:pt>
                <c:pt idx="5">
                  <c:v>Monthey</c:v>
                </c:pt>
                <c:pt idx="6">
                  <c:v>Saint-Maurice</c:v>
                </c:pt>
                <c:pt idx="7">
                  <c:v>Sierre</c:v>
                </c:pt>
                <c:pt idx="8">
                  <c:v>Sion</c:v>
                </c:pt>
                <c:pt idx="9">
                  <c:v>Val de Bagnes</c:v>
                </c:pt>
                <c:pt idx="10">
                  <c:v>Vétroz </c:v>
                </c:pt>
                <c:pt idx="11">
                  <c:v>Vionnaz</c:v>
                </c:pt>
                <c:pt idx="12">
                  <c:v>TOTAL</c:v>
                </c:pt>
              </c:strCache>
            </c:strRef>
          </c:cat>
          <c:val>
            <c:numRef>
              <c:f>'2024 Elections communales '!$C$192:$C$204</c:f>
              <c:numCache>
                <c:formatCode>0.0</c:formatCode>
                <c:ptCount val="13"/>
                <c:pt idx="0">
                  <c:v>16.666666666666668</c:v>
                </c:pt>
                <c:pt idx="1">
                  <c:v>36.065573770491802</c:v>
                </c:pt>
                <c:pt idx="2">
                  <c:v>50</c:v>
                </c:pt>
                <c:pt idx="3">
                  <c:v>41.666666666666664</c:v>
                </c:pt>
                <c:pt idx="4">
                  <c:v>28.048780487804876</c:v>
                </c:pt>
                <c:pt idx="5">
                  <c:v>41.463414634146339</c:v>
                </c:pt>
                <c:pt idx="6">
                  <c:v>44.736842105263158</c:v>
                </c:pt>
                <c:pt idx="7">
                  <c:v>40.909090909090907</c:v>
                </c:pt>
                <c:pt idx="8">
                  <c:v>28.40909090909091</c:v>
                </c:pt>
                <c:pt idx="9">
                  <c:v>34.375</c:v>
                </c:pt>
                <c:pt idx="10">
                  <c:v>30.555555555555557</c:v>
                </c:pt>
                <c:pt idx="11">
                  <c:v>30.882352941176471</c:v>
                </c:pt>
                <c:pt idx="12">
                  <c:v>34.964028776978417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44C-4286-BEAB-89062B585784}"/>
            </c:ext>
          </c:extLst>
        </c:ser>
        <c:ser>
          <c:idx val="3"/>
          <c:order val="3"/>
          <c:tx>
            <c:strRef>
              <c:f>'2024 Elections communales '!$E$191</c:f>
              <c:strCache>
                <c:ptCount val="1"/>
                <c:pt idx="0">
                  <c:v>% hommes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'2024 Elections communales '!$A$192:$A$204</c:f>
              <c:strCache>
                <c:ptCount val="13"/>
                <c:pt idx="0">
                  <c:v>Ayent </c:v>
                </c:pt>
                <c:pt idx="1">
                  <c:v>Collombey-Muraz</c:v>
                </c:pt>
                <c:pt idx="2">
                  <c:v>Conthey</c:v>
                </c:pt>
                <c:pt idx="3">
                  <c:v>Fully</c:v>
                </c:pt>
                <c:pt idx="4">
                  <c:v>Martigny </c:v>
                </c:pt>
                <c:pt idx="5">
                  <c:v>Monthey</c:v>
                </c:pt>
                <c:pt idx="6">
                  <c:v>Saint-Maurice</c:v>
                </c:pt>
                <c:pt idx="7">
                  <c:v>Sierre</c:v>
                </c:pt>
                <c:pt idx="8">
                  <c:v>Sion</c:v>
                </c:pt>
                <c:pt idx="9">
                  <c:v>Val de Bagnes</c:v>
                </c:pt>
                <c:pt idx="10">
                  <c:v>Vétroz </c:v>
                </c:pt>
                <c:pt idx="11">
                  <c:v>Vionnaz</c:v>
                </c:pt>
                <c:pt idx="12">
                  <c:v>TOTAL</c:v>
                </c:pt>
              </c:strCache>
            </c:strRef>
          </c:cat>
          <c:val>
            <c:numRef>
              <c:f>'2024 Elections communales '!$E$192:$E$204</c:f>
              <c:numCache>
                <c:formatCode>0.0</c:formatCode>
                <c:ptCount val="13"/>
                <c:pt idx="0">
                  <c:v>83.333333333333329</c:v>
                </c:pt>
                <c:pt idx="1">
                  <c:v>63.934426229508198</c:v>
                </c:pt>
                <c:pt idx="2">
                  <c:v>50</c:v>
                </c:pt>
                <c:pt idx="3">
                  <c:v>58.333333333333336</c:v>
                </c:pt>
                <c:pt idx="4">
                  <c:v>71.951219512195124</c:v>
                </c:pt>
                <c:pt idx="5">
                  <c:v>58.536585365853661</c:v>
                </c:pt>
                <c:pt idx="6">
                  <c:v>55.263157894736842</c:v>
                </c:pt>
                <c:pt idx="7">
                  <c:v>59.090909090909093</c:v>
                </c:pt>
                <c:pt idx="8">
                  <c:v>71.590909090909093</c:v>
                </c:pt>
                <c:pt idx="9">
                  <c:v>65.625</c:v>
                </c:pt>
                <c:pt idx="10">
                  <c:v>69.444444444444443</c:v>
                </c:pt>
                <c:pt idx="11">
                  <c:v>69.117647058823536</c:v>
                </c:pt>
                <c:pt idx="12">
                  <c:v>65.035971223021576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44C-4286-BEAB-89062B58578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602000344"/>
        <c:axId val="60199998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'2024 Elections communales '!$B$191</c15:sqref>
                        </c15:formulaRef>
                      </c:ext>
                    </c:extLst>
                    <c:strCache>
                      <c:ptCount val="1"/>
                      <c:pt idx="0">
                        <c:v>nombre femmes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fr-FR"/>
                    </a:p>
                  </c:tx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'2024 Elections communales '!$A$192:$A$204</c15:sqref>
                        </c15:formulaRef>
                      </c:ext>
                    </c:extLst>
                    <c:strCache>
                      <c:ptCount val="13"/>
                      <c:pt idx="0">
                        <c:v>Ayent </c:v>
                      </c:pt>
                      <c:pt idx="1">
                        <c:v>Collombey-Muraz</c:v>
                      </c:pt>
                      <c:pt idx="2">
                        <c:v>Conthey</c:v>
                      </c:pt>
                      <c:pt idx="3">
                        <c:v>Fully</c:v>
                      </c:pt>
                      <c:pt idx="4">
                        <c:v>Martigny </c:v>
                      </c:pt>
                      <c:pt idx="5">
                        <c:v>Monthey</c:v>
                      </c:pt>
                      <c:pt idx="6">
                        <c:v>Saint-Maurice</c:v>
                      </c:pt>
                      <c:pt idx="7">
                        <c:v>Sierre</c:v>
                      </c:pt>
                      <c:pt idx="8">
                        <c:v>Sion</c:v>
                      </c:pt>
                      <c:pt idx="9">
                        <c:v>Val de Bagnes</c:v>
                      </c:pt>
                      <c:pt idx="10">
                        <c:v>Vétroz </c:v>
                      </c:pt>
                      <c:pt idx="11">
                        <c:v>Vionnaz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'2024 Elections communales '!$B$192:$B$204</c15:sqref>
                        </c15:formulaRef>
                      </c:ext>
                    </c:extLst>
                    <c:numCache>
                      <c:formatCode>General</c:formatCode>
                      <c:ptCount val="13"/>
                      <c:pt idx="0">
                        <c:v>5</c:v>
                      </c:pt>
                      <c:pt idx="1">
                        <c:v>22</c:v>
                      </c:pt>
                      <c:pt idx="2">
                        <c:v>16</c:v>
                      </c:pt>
                      <c:pt idx="3">
                        <c:v>20</c:v>
                      </c:pt>
                      <c:pt idx="4">
                        <c:v>23</c:v>
                      </c:pt>
                      <c:pt idx="5">
                        <c:v>34</c:v>
                      </c:pt>
                      <c:pt idx="6">
                        <c:v>17</c:v>
                      </c:pt>
                      <c:pt idx="7">
                        <c:v>27</c:v>
                      </c:pt>
                      <c:pt idx="8">
                        <c:v>25</c:v>
                      </c:pt>
                      <c:pt idx="9">
                        <c:v>22</c:v>
                      </c:pt>
                      <c:pt idx="10">
                        <c:v>11</c:v>
                      </c:pt>
                      <c:pt idx="11">
                        <c:v>21</c:v>
                      </c:pt>
                      <c:pt idx="12">
                        <c:v>243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B44C-4286-BEAB-89062B585784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'2024 Elections communales '!$D$191</c15:sqref>
                        </c15:formulaRef>
                      </c:ext>
                    </c:extLst>
                    <c:strCache>
                      <c:ptCount val="1"/>
                      <c:pt idx="0">
                        <c:v>nombre hommes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fr-FR"/>
                    </a:p>
                  </c:tx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'2024 Elections communales '!$A$192:$A$204</c15:sqref>
                        </c15:formulaRef>
                      </c:ext>
                    </c:extLst>
                    <c:strCache>
                      <c:ptCount val="13"/>
                      <c:pt idx="0">
                        <c:v>Ayent </c:v>
                      </c:pt>
                      <c:pt idx="1">
                        <c:v>Collombey-Muraz</c:v>
                      </c:pt>
                      <c:pt idx="2">
                        <c:v>Conthey</c:v>
                      </c:pt>
                      <c:pt idx="3">
                        <c:v>Fully</c:v>
                      </c:pt>
                      <c:pt idx="4">
                        <c:v>Martigny </c:v>
                      </c:pt>
                      <c:pt idx="5">
                        <c:v>Monthey</c:v>
                      </c:pt>
                      <c:pt idx="6">
                        <c:v>Saint-Maurice</c:v>
                      </c:pt>
                      <c:pt idx="7">
                        <c:v>Sierre</c:v>
                      </c:pt>
                      <c:pt idx="8">
                        <c:v>Sion</c:v>
                      </c:pt>
                      <c:pt idx="9">
                        <c:v>Val de Bagnes</c:v>
                      </c:pt>
                      <c:pt idx="10">
                        <c:v>Vétroz </c:v>
                      </c:pt>
                      <c:pt idx="11">
                        <c:v>Vionnaz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'2024 Elections communales '!$D$192:$D$204</c15:sqref>
                        </c15:formulaRef>
                      </c:ext>
                    </c:extLst>
                    <c:numCache>
                      <c:formatCode>General</c:formatCode>
                      <c:ptCount val="13"/>
                      <c:pt idx="0">
                        <c:v>25</c:v>
                      </c:pt>
                      <c:pt idx="1">
                        <c:v>39</c:v>
                      </c:pt>
                      <c:pt idx="2">
                        <c:v>16</c:v>
                      </c:pt>
                      <c:pt idx="3">
                        <c:v>28</c:v>
                      </c:pt>
                      <c:pt idx="4">
                        <c:v>59</c:v>
                      </c:pt>
                      <c:pt idx="5">
                        <c:v>48</c:v>
                      </c:pt>
                      <c:pt idx="6">
                        <c:v>21</c:v>
                      </c:pt>
                      <c:pt idx="7">
                        <c:v>39</c:v>
                      </c:pt>
                      <c:pt idx="8">
                        <c:v>63</c:v>
                      </c:pt>
                      <c:pt idx="9">
                        <c:v>42</c:v>
                      </c:pt>
                      <c:pt idx="10">
                        <c:v>25</c:v>
                      </c:pt>
                      <c:pt idx="11">
                        <c:v>47</c:v>
                      </c:pt>
                      <c:pt idx="12">
                        <c:v>452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B44C-4286-BEAB-89062B585784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'2024 Elections communales '!$F$191</c15:sqref>
                        </c15:formulaRef>
                      </c:ext>
                    </c:extLst>
                    <c:strCache>
                      <c:ptCount val="1"/>
                      <c:pt idx="0">
                        <c:v>TOTAL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fr-FR"/>
                    </a:p>
                  </c:tx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'2024 Elections communales '!$A$192:$A$204</c15:sqref>
                        </c15:formulaRef>
                      </c:ext>
                    </c:extLst>
                    <c:strCache>
                      <c:ptCount val="13"/>
                      <c:pt idx="0">
                        <c:v>Ayent </c:v>
                      </c:pt>
                      <c:pt idx="1">
                        <c:v>Collombey-Muraz</c:v>
                      </c:pt>
                      <c:pt idx="2">
                        <c:v>Conthey</c:v>
                      </c:pt>
                      <c:pt idx="3">
                        <c:v>Fully</c:v>
                      </c:pt>
                      <c:pt idx="4">
                        <c:v>Martigny </c:v>
                      </c:pt>
                      <c:pt idx="5">
                        <c:v>Monthey</c:v>
                      </c:pt>
                      <c:pt idx="6">
                        <c:v>Saint-Maurice</c:v>
                      </c:pt>
                      <c:pt idx="7">
                        <c:v>Sierre</c:v>
                      </c:pt>
                      <c:pt idx="8">
                        <c:v>Sion</c:v>
                      </c:pt>
                      <c:pt idx="9">
                        <c:v>Val de Bagnes</c:v>
                      </c:pt>
                      <c:pt idx="10">
                        <c:v>Vétroz </c:v>
                      </c:pt>
                      <c:pt idx="11">
                        <c:v>Vionnaz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'2024 Elections communales '!$F$192:$F$204</c15:sqref>
                        </c15:formulaRef>
                      </c:ext>
                    </c:extLst>
                    <c:numCache>
                      <c:formatCode>General</c:formatCode>
                      <c:ptCount val="13"/>
                      <c:pt idx="0">
                        <c:v>30</c:v>
                      </c:pt>
                      <c:pt idx="1">
                        <c:v>61</c:v>
                      </c:pt>
                      <c:pt idx="2">
                        <c:v>32</c:v>
                      </c:pt>
                      <c:pt idx="3">
                        <c:v>48</c:v>
                      </c:pt>
                      <c:pt idx="4">
                        <c:v>82</c:v>
                      </c:pt>
                      <c:pt idx="5">
                        <c:v>82</c:v>
                      </c:pt>
                      <c:pt idx="6">
                        <c:v>38</c:v>
                      </c:pt>
                      <c:pt idx="7">
                        <c:v>66</c:v>
                      </c:pt>
                      <c:pt idx="8">
                        <c:v>88</c:v>
                      </c:pt>
                      <c:pt idx="9">
                        <c:v>64</c:v>
                      </c:pt>
                      <c:pt idx="10">
                        <c:v>36</c:v>
                      </c:pt>
                      <c:pt idx="11">
                        <c:v>68</c:v>
                      </c:pt>
                      <c:pt idx="12">
                        <c:v>695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B44C-4286-BEAB-89062B585784}"/>
                  </c:ext>
                </c:extLst>
              </c15:ser>
            </c15:filteredBarSeries>
          </c:ext>
        </c:extLst>
      </c:barChart>
      <c:catAx>
        <c:axId val="6020003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1999984"/>
        <c:crosses val="autoZero"/>
        <c:auto val="1"/>
        <c:lblAlgn val="ctr"/>
        <c:lblOffset val="100"/>
        <c:noMultiLvlLbl val="0"/>
      </c:catAx>
      <c:valAx>
        <c:axId val="601999984"/>
        <c:scaling>
          <c:orientation val="minMax"/>
        </c:scaling>
        <c:delete val="1"/>
        <c:axPos val="l"/>
        <c:numFmt formatCode="0%" sourceLinked="1"/>
        <c:majorTickMark val="none"/>
        <c:minorTickMark val="none"/>
        <c:tickLblPos val="nextTo"/>
        <c:crossAx val="6020003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CH"/>
              <a:t>Conseil</a:t>
            </a:r>
            <a:r>
              <a:rPr lang="fr-CH" baseline="0"/>
              <a:t> Général : </a:t>
            </a:r>
            <a:r>
              <a:rPr lang="fr-CH"/>
              <a:t>Proportion des élues et élus par commune et par sexe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percentStacked"/>
        <c:varyColors val="0"/>
        <c:ser>
          <c:idx val="1"/>
          <c:order val="1"/>
          <c:tx>
            <c:strRef>
              <c:f>'2024 Elections communales '!$J$191</c:f>
              <c:strCache>
                <c:ptCount val="1"/>
                <c:pt idx="0">
                  <c:v>% femmes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'2024 Elections communales '!$H$192:$H$204</c:f>
              <c:strCache>
                <c:ptCount val="13"/>
                <c:pt idx="0">
                  <c:v>Ayent</c:v>
                </c:pt>
                <c:pt idx="1">
                  <c:v>Collombey-Muraz</c:v>
                </c:pt>
                <c:pt idx="2">
                  <c:v>Conthey</c:v>
                </c:pt>
                <c:pt idx="3">
                  <c:v>Fully</c:v>
                </c:pt>
                <c:pt idx="4">
                  <c:v>Martigny</c:v>
                </c:pt>
                <c:pt idx="5">
                  <c:v>Monthey</c:v>
                </c:pt>
                <c:pt idx="6">
                  <c:v>Saint-Maurice</c:v>
                </c:pt>
                <c:pt idx="7">
                  <c:v>Sierre</c:v>
                </c:pt>
                <c:pt idx="8">
                  <c:v>Sion</c:v>
                </c:pt>
                <c:pt idx="9">
                  <c:v>Val de Bagnes</c:v>
                </c:pt>
                <c:pt idx="10">
                  <c:v>Vétroz</c:v>
                </c:pt>
                <c:pt idx="11">
                  <c:v>Vionnaz</c:v>
                </c:pt>
                <c:pt idx="12">
                  <c:v>TOTAL</c:v>
                </c:pt>
              </c:strCache>
            </c:strRef>
          </c:cat>
          <c:val>
            <c:numRef>
              <c:f>'2024 Elections communales '!$J$192:$J$204</c:f>
              <c:numCache>
                <c:formatCode>0.0</c:formatCode>
                <c:ptCount val="13"/>
                <c:pt idx="0">
                  <c:v>20</c:v>
                </c:pt>
                <c:pt idx="1">
                  <c:v>40</c:v>
                </c:pt>
                <c:pt idx="2">
                  <c:v>46.428571428571431</c:v>
                </c:pt>
                <c:pt idx="3">
                  <c:v>44.444444444444443</c:v>
                </c:pt>
                <c:pt idx="4">
                  <c:v>25</c:v>
                </c:pt>
                <c:pt idx="5">
                  <c:v>40.677966101694913</c:v>
                </c:pt>
                <c:pt idx="6">
                  <c:v>50</c:v>
                </c:pt>
                <c:pt idx="7">
                  <c:v>42.372881355932201</c:v>
                </c:pt>
                <c:pt idx="8">
                  <c:v>36.666666666666664</c:v>
                </c:pt>
                <c:pt idx="9">
                  <c:v>31.481481481481481</c:v>
                </c:pt>
                <c:pt idx="10">
                  <c:v>33.333333333333336</c:v>
                </c:pt>
                <c:pt idx="11">
                  <c:v>30</c:v>
                </c:pt>
                <c:pt idx="12">
                  <c:v>36.761904761904759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8F8-4C58-A93C-A3F1F1D01B22}"/>
            </c:ext>
          </c:extLst>
        </c:ser>
        <c:ser>
          <c:idx val="3"/>
          <c:order val="3"/>
          <c:tx>
            <c:strRef>
              <c:f>'2024 Elections communales '!$L$191</c:f>
              <c:strCache>
                <c:ptCount val="1"/>
                <c:pt idx="0">
                  <c:v>% hommes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'2024 Elections communales '!$H$192:$H$204</c:f>
              <c:strCache>
                <c:ptCount val="13"/>
                <c:pt idx="0">
                  <c:v>Ayent</c:v>
                </c:pt>
                <c:pt idx="1">
                  <c:v>Collombey-Muraz</c:v>
                </c:pt>
                <c:pt idx="2">
                  <c:v>Conthey</c:v>
                </c:pt>
                <c:pt idx="3">
                  <c:v>Fully</c:v>
                </c:pt>
                <c:pt idx="4">
                  <c:v>Martigny</c:v>
                </c:pt>
                <c:pt idx="5">
                  <c:v>Monthey</c:v>
                </c:pt>
                <c:pt idx="6">
                  <c:v>Saint-Maurice</c:v>
                </c:pt>
                <c:pt idx="7">
                  <c:v>Sierre</c:v>
                </c:pt>
                <c:pt idx="8">
                  <c:v>Sion</c:v>
                </c:pt>
                <c:pt idx="9">
                  <c:v>Val de Bagnes</c:v>
                </c:pt>
                <c:pt idx="10">
                  <c:v>Vétroz</c:v>
                </c:pt>
                <c:pt idx="11">
                  <c:v>Vionnaz</c:v>
                </c:pt>
                <c:pt idx="12">
                  <c:v>TOTAL</c:v>
                </c:pt>
              </c:strCache>
            </c:strRef>
          </c:cat>
          <c:val>
            <c:numRef>
              <c:f>'2024 Elections communales '!$L$192:$L$204</c:f>
              <c:numCache>
                <c:formatCode>0.0</c:formatCode>
                <c:ptCount val="13"/>
                <c:pt idx="0">
                  <c:v>80</c:v>
                </c:pt>
                <c:pt idx="1">
                  <c:v>60</c:v>
                </c:pt>
                <c:pt idx="2">
                  <c:v>53.571428571428569</c:v>
                </c:pt>
                <c:pt idx="3">
                  <c:v>55.555555555555557</c:v>
                </c:pt>
                <c:pt idx="4">
                  <c:v>75</c:v>
                </c:pt>
                <c:pt idx="5">
                  <c:v>59.322033898305087</c:v>
                </c:pt>
                <c:pt idx="6">
                  <c:v>50</c:v>
                </c:pt>
                <c:pt idx="7">
                  <c:v>57.627118644067799</c:v>
                </c:pt>
                <c:pt idx="8">
                  <c:v>63.333333333333336</c:v>
                </c:pt>
                <c:pt idx="9">
                  <c:v>68.518518518518519</c:v>
                </c:pt>
                <c:pt idx="10">
                  <c:v>66.666666666666671</c:v>
                </c:pt>
                <c:pt idx="11">
                  <c:v>70</c:v>
                </c:pt>
                <c:pt idx="12">
                  <c:v>63.238095238095241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8F8-4C58-A93C-A3F1F1D01B22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602004664"/>
        <c:axId val="60199530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'2024 Elections communales '!$I$191</c15:sqref>
                        </c15:formulaRef>
                      </c:ext>
                    </c:extLst>
                    <c:strCache>
                      <c:ptCount val="1"/>
                      <c:pt idx="0">
                        <c:v>nombre femmes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fr-FR"/>
                    </a:p>
                  </c:tx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'2024 Elections communales '!$H$192:$H$204</c15:sqref>
                        </c15:formulaRef>
                      </c:ext>
                    </c:extLst>
                    <c:strCache>
                      <c:ptCount val="13"/>
                      <c:pt idx="0">
                        <c:v>Ayent</c:v>
                      </c:pt>
                      <c:pt idx="1">
                        <c:v>Collombey-Muraz</c:v>
                      </c:pt>
                      <c:pt idx="2">
                        <c:v>Conthey</c:v>
                      </c:pt>
                      <c:pt idx="3">
                        <c:v>Fully</c:v>
                      </c:pt>
                      <c:pt idx="4">
                        <c:v>Martigny</c:v>
                      </c:pt>
                      <c:pt idx="5">
                        <c:v>Monthey</c:v>
                      </c:pt>
                      <c:pt idx="6">
                        <c:v>Saint-Maurice</c:v>
                      </c:pt>
                      <c:pt idx="7">
                        <c:v>Sierre</c:v>
                      </c:pt>
                      <c:pt idx="8">
                        <c:v>Sion</c:v>
                      </c:pt>
                      <c:pt idx="9">
                        <c:v>Val de Bagnes</c:v>
                      </c:pt>
                      <c:pt idx="10">
                        <c:v>Vétroz</c:v>
                      </c:pt>
                      <c:pt idx="11">
                        <c:v>Vionnaz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'2024 Elections communales '!$I$192:$I$204</c15:sqref>
                        </c15:formulaRef>
                      </c:ext>
                    </c:extLst>
                    <c:numCache>
                      <c:formatCode>General</c:formatCode>
                      <c:ptCount val="13"/>
                      <c:pt idx="0">
                        <c:v>5</c:v>
                      </c:pt>
                      <c:pt idx="1">
                        <c:v>18</c:v>
                      </c:pt>
                      <c:pt idx="2">
                        <c:v>13</c:v>
                      </c:pt>
                      <c:pt idx="3">
                        <c:v>20</c:v>
                      </c:pt>
                      <c:pt idx="4">
                        <c:v>15</c:v>
                      </c:pt>
                      <c:pt idx="5">
                        <c:v>24</c:v>
                      </c:pt>
                      <c:pt idx="6">
                        <c:v>15</c:v>
                      </c:pt>
                      <c:pt idx="7">
                        <c:v>25</c:v>
                      </c:pt>
                      <c:pt idx="8">
                        <c:v>22</c:v>
                      </c:pt>
                      <c:pt idx="9">
                        <c:v>17</c:v>
                      </c:pt>
                      <c:pt idx="10">
                        <c:v>10</c:v>
                      </c:pt>
                      <c:pt idx="11">
                        <c:v>9</c:v>
                      </c:pt>
                      <c:pt idx="12">
                        <c:v>193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48F8-4C58-A93C-A3F1F1D01B22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'2024 Elections communales '!$K$191</c15:sqref>
                        </c15:formulaRef>
                      </c:ext>
                    </c:extLst>
                    <c:strCache>
                      <c:ptCount val="1"/>
                      <c:pt idx="0">
                        <c:v>nombre hommes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fr-FR"/>
                    </a:p>
                  </c:tx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'2024 Elections communales '!$H$192:$H$204</c15:sqref>
                        </c15:formulaRef>
                      </c:ext>
                    </c:extLst>
                    <c:strCache>
                      <c:ptCount val="13"/>
                      <c:pt idx="0">
                        <c:v>Ayent</c:v>
                      </c:pt>
                      <c:pt idx="1">
                        <c:v>Collombey-Muraz</c:v>
                      </c:pt>
                      <c:pt idx="2">
                        <c:v>Conthey</c:v>
                      </c:pt>
                      <c:pt idx="3">
                        <c:v>Fully</c:v>
                      </c:pt>
                      <c:pt idx="4">
                        <c:v>Martigny</c:v>
                      </c:pt>
                      <c:pt idx="5">
                        <c:v>Monthey</c:v>
                      </c:pt>
                      <c:pt idx="6">
                        <c:v>Saint-Maurice</c:v>
                      </c:pt>
                      <c:pt idx="7">
                        <c:v>Sierre</c:v>
                      </c:pt>
                      <c:pt idx="8">
                        <c:v>Sion</c:v>
                      </c:pt>
                      <c:pt idx="9">
                        <c:v>Val de Bagnes</c:v>
                      </c:pt>
                      <c:pt idx="10">
                        <c:v>Vétroz</c:v>
                      </c:pt>
                      <c:pt idx="11">
                        <c:v>Vionnaz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'2024 Elections communales '!$K$192:$K$204</c15:sqref>
                        </c15:formulaRef>
                      </c:ext>
                    </c:extLst>
                    <c:numCache>
                      <c:formatCode>General</c:formatCode>
                      <c:ptCount val="13"/>
                      <c:pt idx="0">
                        <c:v>20</c:v>
                      </c:pt>
                      <c:pt idx="1">
                        <c:v>27</c:v>
                      </c:pt>
                      <c:pt idx="2">
                        <c:v>15</c:v>
                      </c:pt>
                      <c:pt idx="3">
                        <c:v>25</c:v>
                      </c:pt>
                      <c:pt idx="4">
                        <c:v>45</c:v>
                      </c:pt>
                      <c:pt idx="5">
                        <c:v>35</c:v>
                      </c:pt>
                      <c:pt idx="6">
                        <c:v>15</c:v>
                      </c:pt>
                      <c:pt idx="7">
                        <c:v>34</c:v>
                      </c:pt>
                      <c:pt idx="8">
                        <c:v>38</c:v>
                      </c:pt>
                      <c:pt idx="9">
                        <c:v>37</c:v>
                      </c:pt>
                      <c:pt idx="10">
                        <c:v>20</c:v>
                      </c:pt>
                      <c:pt idx="11">
                        <c:v>21</c:v>
                      </c:pt>
                      <c:pt idx="12">
                        <c:v>332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48F8-4C58-A93C-A3F1F1D01B22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'2024 Elections communales '!$M$191</c15:sqref>
                        </c15:formulaRef>
                      </c:ext>
                    </c:extLst>
                    <c:strCache>
                      <c:ptCount val="1"/>
                      <c:pt idx="0">
                        <c:v>TOTAL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fr-FR"/>
                    </a:p>
                  </c:tx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'2024 Elections communales '!$H$192:$H$204</c15:sqref>
                        </c15:formulaRef>
                      </c:ext>
                    </c:extLst>
                    <c:strCache>
                      <c:ptCount val="13"/>
                      <c:pt idx="0">
                        <c:v>Ayent</c:v>
                      </c:pt>
                      <c:pt idx="1">
                        <c:v>Collombey-Muraz</c:v>
                      </c:pt>
                      <c:pt idx="2">
                        <c:v>Conthey</c:v>
                      </c:pt>
                      <c:pt idx="3">
                        <c:v>Fully</c:v>
                      </c:pt>
                      <c:pt idx="4">
                        <c:v>Martigny</c:v>
                      </c:pt>
                      <c:pt idx="5">
                        <c:v>Monthey</c:v>
                      </c:pt>
                      <c:pt idx="6">
                        <c:v>Saint-Maurice</c:v>
                      </c:pt>
                      <c:pt idx="7">
                        <c:v>Sierre</c:v>
                      </c:pt>
                      <c:pt idx="8">
                        <c:v>Sion</c:v>
                      </c:pt>
                      <c:pt idx="9">
                        <c:v>Val de Bagnes</c:v>
                      </c:pt>
                      <c:pt idx="10">
                        <c:v>Vétroz</c:v>
                      </c:pt>
                      <c:pt idx="11">
                        <c:v>Vionnaz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'2024 Elections communales '!$M$192:$M$204</c15:sqref>
                        </c15:formulaRef>
                      </c:ext>
                    </c:extLst>
                    <c:numCache>
                      <c:formatCode>General</c:formatCode>
                      <c:ptCount val="13"/>
                      <c:pt idx="0">
                        <c:v>25</c:v>
                      </c:pt>
                      <c:pt idx="1">
                        <c:v>45</c:v>
                      </c:pt>
                      <c:pt idx="2">
                        <c:v>28</c:v>
                      </c:pt>
                      <c:pt idx="3">
                        <c:v>45</c:v>
                      </c:pt>
                      <c:pt idx="4">
                        <c:v>60</c:v>
                      </c:pt>
                      <c:pt idx="5">
                        <c:v>59</c:v>
                      </c:pt>
                      <c:pt idx="6">
                        <c:v>30</c:v>
                      </c:pt>
                      <c:pt idx="7">
                        <c:v>59</c:v>
                      </c:pt>
                      <c:pt idx="8">
                        <c:v>60</c:v>
                      </c:pt>
                      <c:pt idx="9">
                        <c:v>54</c:v>
                      </c:pt>
                      <c:pt idx="10">
                        <c:v>30</c:v>
                      </c:pt>
                      <c:pt idx="11">
                        <c:v>30</c:v>
                      </c:pt>
                      <c:pt idx="12">
                        <c:v>525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48F8-4C58-A93C-A3F1F1D01B22}"/>
                  </c:ext>
                </c:extLst>
              </c15:ser>
            </c15:filteredBarSeries>
          </c:ext>
        </c:extLst>
      </c:barChart>
      <c:catAx>
        <c:axId val="6020046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1995304"/>
        <c:crosses val="autoZero"/>
        <c:auto val="1"/>
        <c:lblAlgn val="ctr"/>
        <c:lblOffset val="100"/>
        <c:noMultiLvlLbl val="0"/>
      </c:catAx>
      <c:valAx>
        <c:axId val="601995304"/>
        <c:scaling>
          <c:orientation val="minMax"/>
        </c:scaling>
        <c:delete val="1"/>
        <c:axPos val="l"/>
        <c:numFmt formatCode="0%" sourceLinked="1"/>
        <c:majorTickMark val="none"/>
        <c:minorTickMark val="none"/>
        <c:tickLblPos val="nextTo"/>
        <c:crossAx val="6020046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CH"/>
              <a:t>Communes</a:t>
            </a:r>
            <a:r>
              <a:rPr lang="fr-CH" baseline="0"/>
              <a:t> du Haut-Valais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doughnutChart>
        <c:varyColors val="1"/>
        <c:ser>
          <c:idx val="2"/>
          <c:order val="2"/>
          <c:dPt>
            <c:idx val="0"/>
            <c:bubble3D val="0"/>
            <c:spPr>
              <a:solidFill>
                <a:schemeClr val="accent4">
                  <a:tint val="77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78A-43EA-84A0-DFDC6EDA9FFC}"/>
              </c:ext>
            </c:extLst>
          </c:dPt>
          <c:dPt>
            <c:idx val="1"/>
            <c:bubble3D val="0"/>
            <c:spPr>
              <a:solidFill>
                <a:schemeClr val="accent4">
                  <a:shade val="76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78A-43EA-84A0-DFDC6EDA9FF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'2024 Elections communales '!$Z$171:$Z$172</c:f>
              <c:strCache>
                <c:ptCount val="2"/>
                <c:pt idx="0">
                  <c:v>Exécutif sans femme</c:v>
                </c:pt>
                <c:pt idx="1">
                  <c:v>Exécutif avec femme(s)</c:v>
                </c:pt>
              </c:strCache>
            </c:strRef>
          </c:cat>
          <c:val>
            <c:numRef>
              <c:f>'2024 Elections communales '!$AC$171:$AC$172</c:f>
              <c:numCache>
                <c:formatCode>General</c:formatCode>
                <c:ptCount val="2"/>
                <c:pt idx="0">
                  <c:v>11</c:v>
                </c:pt>
                <c:pt idx="1">
                  <c:v>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9A5-4BAC-B4A0-57D86FC13B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  <c:extLst>
          <c:ext xmlns:c15="http://schemas.microsoft.com/office/drawing/2012/chart" uri="{02D57815-91ED-43cb-92C2-25804820EDAC}">
            <c15:filteredPieSeries>
              <c15:ser>
                <c:idx val="0"/>
                <c:order val="0"/>
                <c:dPt>
                  <c:idx val="0"/>
                  <c:bubble3D val="0"/>
                  <c:spPr>
                    <a:solidFill>
                      <a:schemeClr val="accent4">
                        <a:tint val="77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5-778A-43EA-84A0-DFDC6EDA9FFC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4">
                        <a:shade val="76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7-778A-43EA-84A0-DFDC6EDA9FFC}"/>
                    </c:ext>
                  </c:extLst>
                </c:dPt>
                <c:cat>
                  <c:strRef>
                    <c:extLst>
                      <c:ext uri="{02D57815-91ED-43cb-92C2-25804820EDAC}">
                        <c15:formulaRef>
                          <c15:sqref>'2024 Elections communales '!$Z$171:$Z$172</c15:sqref>
                        </c15:formulaRef>
                      </c:ext>
                    </c:extLst>
                    <c:strCache>
                      <c:ptCount val="2"/>
                      <c:pt idx="0">
                        <c:v>Exécutif sans femme</c:v>
                      </c:pt>
                      <c:pt idx="1">
                        <c:v>Exécutif avec femme(s)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'2024 Elections communales '!$AA$171:$AA$172</c15:sqref>
                        </c15:formulaRef>
                      </c:ext>
                    </c:extLst>
                    <c:numCache>
                      <c:formatCode>General</c:formatCode>
                      <c:ptCount val="2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59A5-4BAC-B4A0-57D86FC13B82}"/>
                  </c:ext>
                </c:extLst>
              </c15:ser>
            </c15:filteredPieSeries>
            <c15:filteredPieSeries>
              <c15:ser>
                <c:idx val="1"/>
                <c:order val="1"/>
                <c:dPt>
                  <c:idx val="0"/>
                  <c:bubble3D val="0"/>
                  <c:spPr>
                    <a:solidFill>
                      <a:schemeClr val="accent4">
                        <a:tint val="77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09-778A-43EA-84A0-DFDC6EDA9FFC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4">
                        <a:shade val="76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0B-778A-43EA-84A0-DFDC6EDA9FFC}"/>
                    </c:ext>
                  </c:extLst>
                </c:dPt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'2024 Elections communales '!$Z$171:$Z$172</c15:sqref>
                        </c15:formulaRef>
                      </c:ext>
                    </c:extLst>
                    <c:strCache>
                      <c:ptCount val="2"/>
                      <c:pt idx="0">
                        <c:v>Exécutif sans femme</c:v>
                      </c:pt>
                      <c:pt idx="1">
                        <c:v>Exécutif avec femme(s)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'2024 Elections communales '!$AB$171:$AB$172</c15:sqref>
                        </c15:formulaRef>
                      </c:ext>
                    </c:extLst>
                    <c:numCache>
                      <c:formatCode>General</c:formatCode>
                      <c:ptCount val="2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59A5-4BAC-B4A0-57D86FC13B82}"/>
                  </c:ext>
                </c:extLst>
              </c15:ser>
            </c15:filteredPieSeries>
          </c:ext>
        </c:extLst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CH"/>
              <a:t>Commune</a:t>
            </a:r>
            <a:r>
              <a:rPr lang="fr-CH" baseline="0"/>
              <a:t>s de l'ensemble du Valais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doughnutChart>
        <c:varyColors val="1"/>
        <c:ser>
          <c:idx val="2"/>
          <c:order val="2"/>
          <c:dPt>
            <c:idx val="0"/>
            <c:bubble3D val="0"/>
            <c:spPr>
              <a:solidFill>
                <a:schemeClr val="accent3">
                  <a:shade val="76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471-4C9E-A20C-42A8D2790492}"/>
              </c:ext>
            </c:extLst>
          </c:dPt>
          <c:dPt>
            <c:idx val="1"/>
            <c:bubble3D val="0"/>
            <c:spPr>
              <a:solidFill>
                <a:schemeClr val="accent3">
                  <a:tint val="77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471-4C9E-A20C-42A8D279049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'2024 Elections communales '!$Z$164:$Z$165</c:f>
              <c:strCache>
                <c:ptCount val="2"/>
                <c:pt idx="0">
                  <c:v>Exécutif sans femme</c:v>
                </c:pt>
                <c:pt idx="1">
                  <c:v>Exécutif avec femme(s)</c:v>
                </c:pt>
              </c:strCache>
            </c:strRef>
          </c:cat>
          <c:val>
            <c:numRef>
              <c:f>'2024 Elections communales '!$AC$164:$AC$165</c:f>
              <c:numCache>
                <c:formatCode>General</c:formatCode>
                <c:ptCount val="2"/>
                <c:pt idx="0">
                  <c:v>16</c:v>
                </c:pt>
                <c:pt idx="1">
                  <c:v>105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471-4C9E-A20C-42A8D279049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75"/>
        <c:extLst>
          <c:ext xmlns:c15="http://schemas.microsoft.com/office/drawing/2012/chart" uri="{02D57815-91ED-43cb-92C2-25804820EDAC}">
            <c15:filteredPieSeries>
              <c15:ser>
                <c:idx val="0"/>
                <c:order val="0"/>
                <c:dPt>
                  <c:idx val="0"/>
                  <c:bubble3D val="0"/>
                  <c:spPr>
                    <a:solidFill>
                      <a:schemeClr val="accent3">
                        <a:shade val="76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6-7471-4C9E-A20C-42A8D2790492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3">
                        <a:tint val="77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8-7471-4C9E-A20C-42A8D2790492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fr-FR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>
                    <c:ext uri="{CE6537A1-D6FC-4f65-9D91-7224C49458BB}"/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'2024 Elections communales '!$Z$164:$Z$165</c15:sqref>
                        </c15:formulaRef>
                      </c:ext>
                    </c:extLst>
                    <c:strCache>
                      <c:ptCount val="2"/>
                      <c:pt idx="0">
                        <c:v>Exécutif sans femme</c:v>
                      </c:pt>
                      <c:pt idx="1">
                        <c:v>Exécutif avec femme(s)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'2024 Elections communales '!$AA$164:$AA$165</c15:sqref>
                        </c15:formulaRef>
                      </c:ext>
                    </c:extLst>
                    <c:numCache>
                      <c:formatCode>General</c:formatCode>
                      <c:ptCount val="2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9-7471-4C9E-A20C-42A8D2790492}"/>
                  </c:ext>
                </c:extLst>
              </c15:ser>
            </c15:filteredPieSeries>
            <c15:filteredPieSeries>
              <c15:ser>
                <c:idx val="1"/>
                <c:order val="1"/>
                <c:dPt>
                  <c:idx val="0"/>
                  <c:bubble3D val="0"/>
                  <c:spPr>
                    <a:solidFill>
                      <a:schemeClr val="accent3">
                        <a:shade val="76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0B-7471-4C9E-A20C-42A8D2790492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3">
                        <a:tint val="77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0D-7471-4C9E-A20C-42A8D2790492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fr-FR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'2024 Elections communales '!$Z$164:$Z$165</c15:sqref>
                        </c15:formulaRef>
                      </c:ext>
                    </c:extLst>
                    <c:strCache>
                      <c:ptCount val="2"/>
                      <c:pt idx="0">
                        <c:v>Exécutif sans femme</c:v>
                      </c:pt>
                      <c:pt idx="1">
                        <c:v>Exécutif avec femme(s)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'2024 Elections communales '!$AB$164:$AB$165</c15:sqref>
                        </c15:formulaRef>
                      </c:ext>
                    </c:extLst>
                    <c:numCache>
                      <c:formatCode>General</c:formatCode>
                      <c:ptCount val="2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7471-4C9E-A20C-42A8D2790492}"/>
                  </c:ext>
                </c:extLst>
              </c15:ser>
            </c15:filteredPieSeries>
          </c:ext>
        </c:extLst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CH"/>
              <a:t>Communes</a:t>
            </a:r>
            <a:r>
              <a:rPr lang="fr-CH" baseline="0"/>
              <a:t> du Valais romand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doughnutChart>
        <c:varyColors val="1"/>
        <c:ser>
          <c:idx val="2"/>
          <c:order val="2"/>
          <c:dPt>
            <c:idx val="0"/>
            <c:bubble3D val="0"/>
            <c:spPr>
              <a:solidFill>
                <a:schemeClr val="accent5">
                  <a:shade val="76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9A6-4102-8C59-932CE5407684}"/>
              </c:ext>
            </c:extLst>
          </c:dPt>
          <c:dPt>
            <c:idx val="1"/>
            <c:bubble3D val="0"/>
            <c:spPr>
              <a:solidFill>
                <a:schemeClr val="accent5">
                  <a:tint val="77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9A6-4102-8C59-932CE540768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'2024 Elections communales '!$Z$168:$Z$169</c:f>
              <c:strCache>
                <c:ptCount val="2"/>
                <c:pt idx="0">
                  <c:v>Exécutif sans femme</c:v>
                </c:pt>
                <c:pt idx="1">
                  <c:v>Exécutif avec femme(s)</c:v>
                </c:pt>
              </c:strCache>
            </c:strRef>
          </c:cat>
          <c:val>
            <c:numRef>
              <c:f>'2024 Elections communales '!$AC$168:$AC$169</c:f>
              <c:numCache>
                <c:formatCode>General</c:formatCode>
                <c:ptCount val="2"/>
                <c:pt idx="0">
                  <c:v>5</c:v>
                </c:pt>
                <c:pt idx="1">
                  <c:v>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9A6-4102-8C59-932CE540768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75"/>
        <c:extLst>
          <c:ext xmlns:c15="http://schemas.microsoft.com/office/drawing/2012/chart" uri="{02D57815-91ED-43cb-92C2-25804820EDAC}">
            <c15:filteredPieSeries>
              <c15:ser>
                <c:idx val="0"/>
                <c:order val="0"/>
                <c:dPt>
                  <c:idx val="0"/>
                  <c:bubble3D val="0"/>
                  <c:spPr>
                    <a:solidFill>
                      <a:schemeClr val="accent5">
                        <a:shade val="76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6-F9A6-4102-8C59-932CE5407684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5">
                        <a:tint val="77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8-F9A6-4102-8C59-932CE5407684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fr-FR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>
                    <c:ext uri="{CE6537A1-D6FC-4f65-9D91-7224C49458BB}"/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'2024 Elections communales '!$Z$168:$Z$169</c15:sqref>
                        </c15:formulaRef>
                      </c:ext>
                    </c:extLst>
                    <c:strCache>
                      <c:ptCount val="2"/>
                      <c:pt idx="0">
                        <c:v>Exécutif sans femme</c:v>
                      </c:pt>
                      <c:pt idx="1">
                        <c:v>Exécutif avec femme(s)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'2024 Elections communales '!$AA$168:$AA$169</c15:sqref>
                        </c15:formulaRef>
                      </c:ext>
                    </c:extLst>
                    <c:numCache>
                      <c:formatCode>General</c:formatCode>
                      <c:ptCount val="2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9-F9A6-4102-8C59-932CE5407684}"/>
                  </c:ext>
                </c:extLst>
              </c15:ser>
            </c15:filteredPieSeries>
            <c15:filteredPieSeries>
              <c15:ser>
                <c:idx val="1"/>
                <c:order val="1"/>
                <c:dPt>
                  <c:idx val="0"/>
                  <c:bubble3D val="0"/>
                  <c:spPr>
                    <a:solidFill>
                      <a:schemeClr val="accent5">
                        <a:shade val="76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0B-F9A6-4102-8C59-932CE5407684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5">
                        <a:tint val="77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0D-F9A6-4102-8C59-932CE5407684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fr-FR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'2024 Elections communales '!$Z$168:$Z$169</c15:sqref>
                        </c15:formulaRef>
                      </c:ext>
                    </c:extLst>
                    <c:strCache>
                      <c:ptCount val="2"/>
                      <c:pt idx="0">
                        <c:v>Exécutif sans femme</c:v>
                      </c:pt>
                      <c:pt idx="1">
                        <c:v>Exécutif avec femme(s)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'2024 Elections communales '!$AB$168:$AB$169</c15:sqref>
                        </c15:formulaRef>
                      </c:ext>
                    </c:extLst>
                    <c:numCache>
                      <c:formatCode>General</c:formatCode>
                      <c:ptCount val="2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F9A6-4102-8C59-932CE5407684}"/>
                  </c:ext>
                </c:extLst>
              </c15:ser>
            </c15:filteredPieSeries>
          </c:ext>
        </c:extLst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withinLinearReversed" id="24">
  <a:schemeClr val="accent4"/>
</cs:colorStyle>
</file>

<file path=xl/charts/colors8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colors9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3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cs:styleClr val="auto"/>
    </cs:fontRef>
    <cs:spPr/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 w="9575">
        <a:solidFill>
          <a:schemeClr val="lt1">
            <a:lumMod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19050" cap="rnd" cmpd="sng" algn="ctr">
        <a:solidFill>
          <a:schemeClr val="phClr">
            <a:shade val="95000"/>
            <a:satMod val="105000"/>
          </a:schemeClr>
        </a:solidFill>
        <a:round/>
      </a:ln>
    </cs:spPr>
  </cs:dataPointLine>
  <cs:dataPointMarker>
    <cs:lnRef idx="0"/>
    <cs:fillRef idx="0"/>
    <cs:effectRef idx="0"/>
    <cs:fontRef idx="minor">
      <a:schemeClr val="dk1"/>
    </cs:fontRef>
    <cs:spPr>
      <a:solidFill>
        <a:schemeClr val="lt1"/>
      </a:solidFill>
    </cs:spPr>
  </cs:dataPointMarker>
  <cs:dataPointMarkerLayout symbol="circle" size="17"/>
  <cs:dataPointWireframe>
    <cs:lnRef idx="0">
      <cs:styleClr val="auto"/>
    </cs:lnRef>
    <cs:fillRef idx="1"/>
    <cs:effectRef idx="0"/>
    <cs:fontRef idx="minor">
      <a:schemeClr val="dk1"/>
    </cs:fontRef>
    <cs:spPr>
      <a:ln w="9525">
        <a:solidFill>
          <a:schemeClr val="phClr"/>
        </a:solidFill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seriesLine>
  <cs:title>
    <cs:lnRef idx="0"/>
    <cs:fillRef idx="0"/>
    <cs:effectRef idx="0"/>
    <cs:fontRef idx="minor">
      <a:schemeClr val="dk1"/>
    </cs:fontRef>
    <cs:defRPr sz="1440" b="0" kern="1200" cap="all" spc="0" baseline="0">
      <a:gradFill>
        <a:gsLst>
          <a:gs pos="0">
            <a:schemeClr val="dk1">
              <a:lumMod val="50000"/>
              <a:lumOff val="50000"/>
            </a:schemeClr>
          </a:gs>
          <a:gs pos="100000">
            <a:schemeClr val="dk1">
              <a:lumMod val="85000"/>
              <a:lumOff val="15000"/>
            </a:schemeClr>
          </a:gs>
        </a:gsLst>
        <a:lin ang="5400000" scaled="0"/>
      </a:gradFill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3.xml"/><Relationship Id="rId1" Type="http://schemas.openxmlformats.org/officeDocument/2006/relationships/chart" Target="../charts/chart1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441232</xdr:colOff>
      <xdr:row>225</xdr:row>
      <xdr:rowOff>149365</xdr:rowOff>
    </xdr:from>
    <xdr:to>
      <xdr:col>13</xdr:col>
      <xdr:colOff>155482</xdr:colOff>
      <xdr:row>240</xdr:row>
      <xdr:rowOff>154128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601306</xdr:colOff>
      <xdr:row>226</xdr:row>
      <xdr:rowOff>28590</xdr:rowOff>
    </xdr:from>
    <xdr:to>
      <xdr:col>34</xdr:col>
      <xdr:colOff>7394</xdr:colOff>
      <xdr:row>241</xdr:row>
      <xdr:rowOff>30707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590021</xdr:colOff>
      <xdr:row>246</xdr:row>
      <xdr:rowOff>159013</xdr:rowOff>
    </xdr:from>
    <xdr:to>
      <xdr:col>6</xdr:col>
      <xdr:colOff>304271</xdr:colOff>
      <xdr:row>261</xdr:row>
      <xdr:rowOff>163775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640292</xdr:colOff>
      <xdr:row>246</xdr:row>
      <xdr:rowOff>168274</xdr:rowOff>
    </xdr:from>
    <xdr:to>
      <xdr:col>13</xdr:col>
      <xdr:colOff>386292</xdr:colOff>
      <xdr:row>262</xdr:row>
      <xdr:rowOff>32807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700368</xdr:colOff>
      <xdr:row>266</xdr:row>
      <xdr:rowOff>84044</xdr:rowOff>
    </xdr:from>
    <xdr:to>
      <xdr:col>21</xdr:col>
      <xdr:colOff>14008</xdr:colOff>
      <xdr:row>286</xdr:row>
      <xdr:rowOff>98051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E395BE67-E338-DE0F-389F-3ED0A29DA34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23</xdr:col>
      <xdr:colOff>578502</xdr:colOff>
      <xdr:row>267</xdr:row>
      <xdr:rowOff>43142</xdr:rowOff>
    </xdr:from>
    <xdr:to>
      <xdr:col>35</xdr:col>
      <xdr:colOff>56029</xdr:colOff>
      <xdr:row>286</xdr:row>
      <xdr:rowOff>168088</xdr:rowOff>
    </xdr:to>
    <xdr:graphicFrame macro="">
      <xdr:nvGraphicFramePr>
        <xdr:cNvPr id="6" name="Graphique 5">
          <a:extLst>
            <a:ext uri="{FF2B5EF4-FFF2-40B4-BE49-F238E27FC236}">
              <a16:creationId xmlns:a16="http://schemas.microsoft.com/office/drawing/2014/main" id="{97BA23A3-9211-AF4B-CEA4-6719D3646ED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270342</xdr:colOff>
      <xdr:row>267</xdr:row>
      <xdr:rowOff>99171</xdr:rowOff>
    </xdr:from>
    <xdr:to>
      <xdr:col>7</xdr:col>
      <xdr:colOff>462243</xdr:colOff>
      <xdr:row>282</xdr:row>
      <xdr:rowOff>28014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D13DE8DD-C979-A719-5EC3-D705ACF765A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16</xdr:col>
      <xdr:colOff>168088</xdr:colOff>
      <xdr:row>246</xdr:row>
      <xdr:rowOff>0</xdr:rowOff>
    </xdr:from>
    <xdr:to>
      <xdr:col>23</xdr:col>
      <xdr:colOff>425823</xdr:colOff>
      <xdr:row>259</xdr:row>
      <xdr:rowOff>193862</xdr:rowOff>
    </xdr:to>
    <xdr:graphicFrame macro="">
      <xdr:nvGraphicFramePr>
        <xdr:cNvPr id="8" name="Graphique 7">
          <a:extLst>
            <a:ext uri="{FF2B5EF4-FFF2-40B4-BE49-F238E27FC236}">
              <a16:creationId xmlns:a16="http://schemas.microsoft.com/office/drawing/2014/main" id="{E7552EC7-EB4C-4108-8356-AE8199E7A25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26</xdr:col>
      <xdr:colOff>406213</xdr:colOff>
      <xdr:row>245</xdr:row>
      <xdr:rowOff>126066</xdr:rowOff>
    </xdr:from>
    <xdr:to>
      <xdr:col>35</xdr:col>
      <xdr:colOff>163886</xdr:colOff>
      <xdr:row>260</xdr:row>
      <xdr:rowOff>68916</xdr:rowOff>
    </xdr:to>
    <xdr:graphicFrame macro="">
      <xdr:nvGraphicFramePr>
        <xdr:cNvPr id="9" name="Graphique 8">
          <a:extLst>
            <a:ext uri="{FF2B5EF4-FFF2-40B4-BE49-F238E27FC236}">
              <a16:creationId xmlns:a16="http://schemas.microsoft.com/office/drawing/2014/main" id="{17604A7C-9BE1-4686-8524-B613A7DB025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277344</xdr:colOff>
      <xdr:row>226</xdr:row>
      <xdr:rowOff>127187</xdr:rowOff>
    </xdr:from>
    <xdr:to>
      <xdr:col>6</xdr:col>
      <xdr:colOff>616323</xdr:colOff>
      <xdr:row>241</xdr:row>
      <xdr:rowOff>154080</xdr:rowOff>
    </xdr:to>
    <xdr:graphicFrame macro="">
      <xdr:nvGraphicFramePr>
        <xdr:cNvPr id="20" name="Graphique 19">
          <a:extLst>
            <a:ext uri="{FF2B5EF4-FFF2-40B4-BE49-F238E27FC236}">
              <a16:creationId xmlns:a16="http://schemas.microsoft.com/office/drawing/2014/main" id="{9E31489C-96F8-C055-B059-C54057440DC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15</xdr:col>
      <xdr:colOff>67237</xdr:colOff>
      <xdr:row>225</xdr:row>
      <xdr:rowOff>57150</xdr:rowOff>
    </xdr:from>
    <xdr:to>
      <xdr:col>23</xdr:col>
      <xdr:colOff>196102</xdr:colOff>
      <xdr:row>239</xdr:row>
      <xdr:rowOff>168089</xdr:rowOff>
    </xdr:to>
    <xdr:graphicFrame macro="">
      <xdr:nvGraphicFramePr>
        <xdr:cNvPr id="22" name="Graphique 21">
          <a:extLst>
            <a:ext uri="{FF2B5EF4-FFF2-40B4-BE49-F238E27FC236}">
              <a16:creationId xmlns:a16="http://schemas.microsoft.com/office/drawing/2014/main" id="{7A378CC9-24DA-7F65-6963-FD951C30A18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454024</xdr:colOff>
      <xdr:row>17</xdr:row>
      <xdr:rowOff>174624</xdr:rowOff>
    </xdr:from>
    <xdr:to>
      <xdr:col>13</xdr:col>
      <xdr:colOff>552449</xdr:colOff>
      <xdr:row>33</xdr:row>
      <xdr:rowOff>152400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316E12D6-52E6-AAA5-3620-08BDEFD7DDC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444499</xdr:colOff>
      <xdr:row>0</xdr:row>
      <xdr:rowOff>79374</xdr:rowOff>
    </xdr:from>
    <xdr:to>
      <xdr:col>13</xdr:col>
      <xdr:colOff>561974</xdr:colOff>
      <xdr:row>16</xdr:row>
      <xdr:rowOff>180975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76D7C8D2-5F54-378B-955A-3DA9F416627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0000000}" name="Tableau1345678" displayName="Tableau1345678" ref="A6:F10" totalsRowShown="0" headerRowCellStyle="40 % - Accent3" dataCellStyle="40 % - Accent3">
  <autoFilter ref="A6:F10" xr:uid="{00000000-0009-0000-0100-000007000000}"/>
  <tableColumns count="6">
    <tableColumn id="1" xr3:uid="{00000000-0010-0000-0000-000001000000}" name="Région " dataCellStyle="40 % - Accent3"/>
    <tableColumn id="2" xr3:uid="{00000000-0010-0000-0000-000002000000}" name="femmes" dataCellStyle="40 % - Accent3"/>
    <tableColumn id="3" xr3:uid="{00000000-0010-0000-0000-000003000000}" name="femmes2" dataCellStyle="40 % - Accent3"/>
    <tableColumn id="4" xr3:uid="{00000000-0010-0000-0000-000004000000}" name="hommes" dataCellStyle="40 % - Accent3"/>
    <tableColumn id="5" xr3:uid="{00000000-0010-0000-0000-000005000000}" name="hommes2" dataCellStyle="40 % - Accent3"/>
    <tableColumn id="6" xr3:uid="{00000000-0010-0000-0000-000006000000}" name="TOTAL" dataCellStyle="40 % - Accent3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00000000-000C-0000-FFFF-FFFF09000000}" name="Tableau22" displayName="Tableau22" ref="A95:G105" totalsRowShown="0">
  <autoFilter ref="A95:G105" xr:uid="{00000000-0009-0000-0100-000016000000}"/>
  <tableColumns count="7">
    <tableColumn id="1" xr3:uid="{00000000-0010-0000-0900-000001000000}" name="Parti "/>
    <tableColumn id="2" xr3:uid="{00000000-0010-0000-0900-000002000000}" name="%candidats"/>
    <tableColumn id="3" xr3:uid="{00000000-0010-0000-0900-000003000000}" name="%élus"/>
    <tableColumn id="4" xr3:uid="{00000000-0010-0000-0900-000004000000}" name="%taux d'élection"/>
    <tableColumn id="5" xr3:uid="{00000000-0010-0000-0900-000005000000}" name="%candidates"/>
    <tableColumn id="6" xr3:uid="{00000000-0010-0000-0900-000006000000}" name="%élues"/>
    <tableColumn id="7" xr3:uid="{00000000-0010-0000-0900-000007000000}" name="%taux d'élection2"/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00000000-000C-0000-FFFF-FFFF0A000000}" name="Tableau2225" displayName="Tableau2225" ref="A109:G119" totalsRowShown="0">
  <autoFilter ref="A109:G119" xr:uid="{00000000-0009-0000-0100-000018000000}"/>
  <tableColumns count="7">
    <tableColumn id="1" xr3:uid="{00000000-0010-0000-0A00-000001000000}" name="Parti "/>
    <tableColumn id="2" xr3:uid="{00000000-0010-0000-0A00-000002000000}" name="%candidats"/>
    <tableColumn id="3" xr3:uid="{00000000-0010-0000-0A00-000003000000}" name="%elus"/>
    <tableColumn id="4" xr3:uid="{00000000-0010-0000-0A00-000004000000}" name="% taux d'élection"/>
    <tableColumn id="5" xr3:uid="{00000000-0010-0000-0A00-000005000000}" name="%candidates"/>
    <tableColumn id="6" xr3:uid="{00000000-0010-0000-0A00-000006000000}" name="%elues"/>
    <tableColumn id="7" xr3:uid="{00000000-0010-0000-0A00-000007000000}" name="%taux d'élection2"/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00000000-000C-0000-FFFF-FFFF0B000000}" name="Tableau2126" displayName="Tableau2126" ref="A124:G132" totalsRowShown="0" headerRowCellStyle="Sortie" dataCellStyle="Sortie">
  <autoFilter ref="A124:G132" xr:uid="{00000000-0009-0000-0100-000019000000}"/>
  <tableColumns count="7">
    <tableColumn id="1" xr3:uid="{00000000-0010-0000-0B00-000001000000}" name="Région" dataCellStyle="Sortie"/>
    <tableColumn id="2" xr3:uid="{00000000-0010-0000-0B00-000002000000}" name="Candidats" dataCellStyle="Sortie"/>
    <tableColumn id="3" xr3:uid="{00000000-0010-0000-0B00-000003000000}" name="Elus" dataCellStyle="Sortie"/>
    <tableColumn id="4" xr3:uid="{00000000-0010-0000-0B00-000004000000}" name="% proportion d'élection" dataCellStyle="Sortie"/>
    <tableColumn id="5" xr3:uid="{00000000-0010-0000-0B00-000005000000}" name="Candidates" dataCellStyle="Sortie"/>
    <tableColumn id="6" xr3:uid="{00000000-0010-0000-0B00-000006000000}" name="Elues" dataCellStyle="Sortie"/>
    <tableColumn id="7" xr3:uid="{00000000-0010-0000-0B00-000007000000}" name="%Proportion d'élection" dataCellStyle="Sortie"/>
  </tableColumns>
  <tableStyleInfo name="TableStyleMedium2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00000000-000C-0000-FFFF-FFFF0C000000}" name="Tableau2227" displayName="Tableau2227" ref="A137:G147" totalsRowShown="0">
  <autoFilter ref="A137:G147" xr:uid="{00000000-0009-0000-0100-00001A000000}"/>
  <tableColumns count="7">
    <tableColumn id="1" xr3:uid="{00000000-0010-0000-0C00-000001000000}" name="Parti "/>
    <tableColumn id="2" xr3:uid="{00000000-0010-0000-0C00-000002000000}" name="Candidats"/>
    <tableColumn id="3" xr3:uid="{00000000-0010-0000-0C00-000003000000}" name="élus"/>
    <tableColumn id="4" xr3:uid="{00000000-0010-0000-0C00-000004000000}" name="%proportion d'élection"/>
    <tableColumn id="5" xr3:uid="{00000000-0010-0000-0C00-000005000000}" name="candidates"/>
    <tableColumn id="6" xr3:uid="{00000000-0010-0000-0C00-000006000000}" name="Elues"/>
    <tableColumn id="7" xr3:uid="{00000000-0010-0000-0C00-000007000000}" name="% proportion d'élection2"/>
  </tableColumns>
  <tableStyleInfo name="TableStyleMedium2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00000000-000C-0000-FFFF-FFFF0D000000}" name="Tableau222528" displayName="Tableau222528" ref="A151:G161" totalsRowShown="0">
  <autoFilter ref="A151:G161" xr:uid="{00000000-0009-0000-0100-00001B000000}"/>
  <tableColumns count="7">
    <tableColumn id="1" xr3:uid="{00000000-0010-0000-0D00-000001000000}" name="Parti "/>
    <tableColumn id="2" xr3:uid="{00000000-0010-0000-0D00-000002000000}" name="Candidats"/>
    <tableColumn id="3" xr3:uid="{00000000-0010-0000-0D00-000003000000}" name="Elus"/>
    <tableColumn id="4" xr3:uid="{00000000-0010-0000-0D00-000004000000}" name="%proportion d'élection"/>
    <tableColumn id="5" xr3:uid="{00000000-0010-0000-0D00-000005000000}" name="Candidates"/>
    <tableColumn id="6" xr3:uid="{00000000-0010-0000-0D00-000006000000}" name="élues"/>
    <tableColumn id="7" xr3:uid="{00000000-0010-0000-0D00-000007000000}" name="%proportion d'élection2"/>
  </tableColumns>
  <tableStyleInfo name="TableStyleMedium2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00000000-000C-0000-FFFF-FFFF0E000000}" name="Tableau28" displayName="Tableau28" ref="A191:F205" totalsRowShown="0">
  <autoFilter ref="A191:F205" xr:uid="{00000000-0009-0000-0100-00001C000000}"/>
  <tableColumns count="6">
    <tableColumn id="1" xr3:uid="{00000000-0010-0000-0E00-000001000000}" name="Communes"/>
    <tableColumn id="2" xr3:uid="{00000000-0010-0000-0E00-000002000000}" name="nombre femmes"/>
    <tableColumn id="3" xr3:uid="{00000000-0010-0000-0E00-000003000000}" name="% femmes">
      <calculatedColumnFormula>(Tableau28[[#This Row],[nombre femmes]]*100)/Tableau28[[#This Row],[TOTAL]]</calculatedColumnFormula>
    </tableColumn>
    <tableColumn id="4" xr3:uid="{00000000-0010-0000-0E00-000004000000}" name="nombre hommes"/>
    <tableColumn id="5" xr3:uid="{00000000-0010-0000-0E00-000005000000}" name="% hommes">
      <calculatedColumnFormula>(Tableau28[[#This Row],[nombre hommes]]*100)/Tableau28[[#This Row],[TOTAL]]</calculatedColumnFormula>
    </tableColumn>
    <tableColumn id="6" xr3:uid="{00000000-0010-0000-0E00-000006000000}" name="TOTAL">
      <calculatedColumnFormula>SUM(Tableau28[[#This Row],[nombre femmes]]+Tableau28[[#This Row],[nombre hommes]])</calculatedColumnFormula>
    </tableColumn>
  </tableColumns>
  <tableStyleInfo name="TableStyleMedium2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00000000-000C-0000-FFFF-FFFF0F000000}" name="Tableau2831" displayName="Tableau2831" ref="H191:M205" totalsRowShown="0">
  <autoFilter ref="H191:M205" xr:uid="{00000000-0009-0000-0100-00001E000000}"/>
  <tableColumns count="6">
    <tableColumn id="1" xr3:uid="{00000000-0010-0000-0F00-000001000000}" name="Communes"/>
    <tableColumn id="2" xr3:uid="{00000000-0010-0000-0F00-000002000000}" name="nombre femmes"/>
    <tableColumn id="3" xr3:uid="{00000000-0010-0000-0F00-000003000000}" name="% femmes"/>
    <tableColumn id="4" xr3:uid="{00000000-0010-0000-0F00-000004000000}" name="nombre hommes"/>
    <tableColumn id="5" xr3:uid="{00000000-0010-0000-0F00-000005000000}" name="% hommes"/>
    <tableColumn id="6" xr3:uid="{00000000-0010-0000-0F00-000006000000}" name="TOTAL"/>
  </tableColumns>
  <tableStyleInfo name="TableStyleMedium2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3D2465A0-57B5-4F78-A6AD-1E812430F8F2}" name="Tableau6" displayName="Tableau6" ref="A4:C13" totalsRowShown="0">
  <tableColumns count="3">
    <tableColumn id="1" xr3:uid="{248CDE65-F53E-4B3A-81CE-9A9E019E00B5}" name="Années"/>
    <tableColumn id="2" xr3:uid="{BF87BDA8-3FFE-4060-9004-B5599E5A3C06}" name="Femme (%)" dataDxfId="3"/>
    <tableColumn id="3" xr3:uid="{DA1F00D5-01A2-43C2-A675-E8E47051E996}" name="Homme (%)" dataDxfId="2">
      <calculatedColumnFormula>100-Tableau6[[#This Row],[Femme (%)]]</calculatedColumnFormula>
    </tableColumn>
  </tableColumns>
  <tableStyleInfo name="TableStyleMedium4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11A69A9C-9049-4A5B-BEE2-8CC0D8B7D3F4}" name="Tableau10" displayName="Tableau10" ref="A19:C27" totalsRowShown="0">
  <tableColumns count="3">
    <tableColumn id="1" xr3:uid="{ECB1D675-A1B5-46E7-B840-49C641510F7A}" name="Années"/>
    <tableColumn id="2" xr3:uid="{865A1BCB-ACA6-4721-83E1-AA32FCD493A9}" name="Femme (%)" dataDxfId="1"/>
    <tableColumn id="3" xr3:uid="{6B47A2DA-A349-4F63-B16E-C45406461C54}" name="Homme (%)" dataDxfId="0">
      <calculatedColumnFormula>100-Tableau10[[#This Row],[Femme (%)]]</calculatedColumnFormula>
    </tableColumn>
  </tableColumns>
  <tableStyleInfo name="TableStyleMedium3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10000000}" name="Tableau3" displayName="Tableau3" ref="A4:E594" totalsRowShown="0">
  <autoFilter ref="A4:E594" xr:uid="{00000000-0009-0000-0100-000003000000}"/>
  <tableColumns count="5">
    <tableColumn id="1" xr3:uid="{00000000-0010-0000-1000-000001000000}" name="Commune"/>
    <tableColumn id="2" xr3:uid="{00000000-0010-0000-1000-000002000000}" name="Nom"/>
    <tableColumn id="3" xr3:uid="{00000000-0010-0000-1000-000003000000}" name="Parti"/>
    <tableColumn id="4" xr3:uid="{00000000-0010-0000-1000-000004000000}" name="Sexe"/>
    <tableColumn id="6" xr3:uid="{00000000-0010-0000-1000-000006000000}" name="Elu-e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1000000}" name="Tableau8" displayName="Tableau8" ref="A13:F23" totalsRowShown="0" headerRowCellStyle="Calcul" dataCellStyle="Sortie">
  <autoFilter ref="A13:F23" xr:uid="{00000000-0009-0000-0100-000008000000}"/>
  <sortState xmlns:xlrd2="http://schemas.microsoft.com/office/spreadsheetml/2017/richdata2" ref="A14:F23">
    <sortCondition ref="A13:A23"/>
  </sortState>
  <tableColumns count="6">
    <tableColumn id="1" xr3:uid="{00000000-0010-0000-0100-000001000000}" name="Années" dataCellStyle="Sortie"/>
    <tableColumn id="2" xr3:uid="{00000000-0010-0000-0100-000002000000}" name="femmes" dataCellStyle="Sortie"/>
    <tableColumn id="3" xr3:uid="{00000000-0010-0000-0100-000003000000}" name="femmes%" dataCellStyle="Sortie"/>
    <tableColumn id="4" xr3:uid="{00000000-0010-0000-0100-000004000000}" name="hommes" dataCellStyle="Sortie"/>
    <tableColumn id="5" xr3:uid="{00000000-0010-0000-0100-000005000000}" name="hommes%" dataCellStyle="Sortie"/>
    <tableColumn id="6" xr3:uid="{00000000-0010-0000-0100-000006000000}" name="TOTAL" dataCellStyle="Sortie"/>
  </tableColumns>
  <tableStyleInfo name="TableStyleMedium2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11000000}" name="Tableau213" displayName="Tableau213" ref="H4:K141" totalsRowShown="0">
  <autoFilter ref="H4:K141" xr:uid="{00000000-0009-0000-0100-00000C000000}"/>
  <tableColumns count="4">
    <tableColumn id="1" xr3:uid="{00000000-0010-0000-1100-000001000000}" name="Communes"/>
    <tableColumn id="2" xr3:uid="{00000000-0010-0000-1100-000002000000}" name="Parti"/>
    <tableColumn id="3" xr3:uid="{00000000-0010-0000-1100-000003000000}" name="FEMMES"/>
    <tableColumn id="4" xr3:uid="{00000000-0010-0000-1100-000004000000}" name="HOMMES"/>
  </tableColumns>
  <tableStyleInfo name="TableStyleMedium12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A58F60AF-86D2-4776-82CB-4E3F718C1C46}" name="Tableau5" displayName="Tableau5" ref="AA4:AE709" totalsRowShown="0">
  <autoFilter ref="AA4:AE709" xr:uid="{A58F60AF-86D2-4776-82CB-4E3F718C1C46}"/>
  <tableColumns count="5">
    <tableColumn id="1" xr3:uid="{A6FBDA61-960C-4B83-8449-137517324B54}" name="Commune"/>
    <tableColumn id="2" xr3:uid="{D23A4344-23FD-4D9D-AFE8-E6CC8B3BA0DF}" name="Parti"/>
    <tableColumn id="3" xr3:uid="{5B13D918-6E55-4186-AFB5-2D5153E34FB1}" name="Noms"/>
    <tableColumn id="4" xr3:uid="{BA9CF2FB-CB8F-44B4-A21A-B36E5269DC3C}" name="Elu.e, non-élu.e"/>
    <tableColumn id="5" xr3:uid="{BD3F9B49-509E-451C-94FE-3EBAE4B2FF0B}" name="Sexe"/>
  </tableColumns>
  <tableStyleInfo name="TableStyleLight21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12000000}" name="Tableau1" displayName="Tableau1" ref="A5:D191" totalsRowCount="1">
  <autoFilter ref="A5:D190" xr:uid="{00000000-0009-0000-0100-000001000000}"/>
  <tableColumns count="4">
    <tableColumn id="1" xr3:uid="{00000000-0010-0000-1200-000001000000}" name="Communes"/>
    <tableColumn id="2" xr3:uid="{00000000-0010-0000-1200-000002000000}" name="Parti"/>
    <tableColumn id="3" xr3:uid="{00000000-0010-0000-1200-000003000000}" name="FEMMES"/>
    <tableColumn id="4" xr3:uid="{00000000-0010-0000-1200-000004000000}" name="HOMMES"/>
  </tableColumns>
  <tableStyleInfo name="TableStyleMedium2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13000000}" name="Tableau2" displayName="Tableau2" ref="M5:P124" totalsRowShown="0">
  <autoFilter ref="M5:P124" xr:uid="{00000000-0009-0000-0100-000002000000}"/>
  <tableColumns count="4">
    <tableColumn id="1" xr3:uid="{00000000-0010-0000-1300-000001000000}" name="Communes"/>
    <tableColumn id="2" xr3:uid="{00000000-0010-0000-1300-000002000000}" name="Parti"/>
    <tableColumn id="3" xr3:uid="{00000000-0010-0000-1300-000003000000}" name="FEMMES"/>
    <tableColumn id="4" xr3:uid="{00000000-0010-0000-1300-000004000000}" name="HOMMES"/>
  </tableColumns>
  <tableStyleInfo name="TableStyleMedium12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8C39901B-6DD6-4B9A-8D4E-96261D036421}" name="Tableau55" displayName="Tableau55" ref="X5:AB710" totalsRowShown="0">
  <autoFilter ref="X5:AB710" xr:uid="{8C39901B-6DD6-4B9A-8D4E-96261D036421}"/>
  <sortState xmlns:xlrd2="http://schemas.microsoft.com/office/spreadsheetml/2017/richdata2" ref="X6:AB707">
    <sortCondition ref="AB5:AB710"/>
  </sortState>
  <tableColumns count="5">
    <tableColumn id="1" xr3:uid="{C62D5E79-9139-4925-84FA-2221AFDD1D55}" name="Commune"/>
    <tableColumn id="2" xr3:uid="{06A5AFDA-2291-47F7-98F5-BA23AB8F7994}" name="Parti"/>
    <tableColumn id="3" xr3:uid="{65C5393D-A6FD-4D60-897E-BACFBB7E761A}" name="Noms"/>
    <tableColumn id="4" xr3:uid="{4A1B70E8-6E30-4173-96C5-0DBD1861C6BF}" name="Elu.e, non-élu.e"/>
    <tableColumn id="5" xr3:uid="{F5637FCC-2E2D-45C7-8677-E096D870B047}" name="Sexe"/>
  </tableColumns>
  <tableStyleInfo name="TableStyleLight2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2000000}" name="Tableau9" displayName="Tableau9" ref="A28:F39" totalsRowCount="1">
  <autoFilter ref="A28:F38" xr:uid="{00000000-0009-0000-0100-000009000000}"/>
  <tableColumns count="6">
    <tableColumn id="1" xr3:uid="{00000000-0010-0000-0200-000001000000}" name="Parti"/>
    <tableColumn id="2" xr3:uid="{00000000-0010-0000-0200-000002000000}" name="hommes, nombre"/>
    <tableColumn id="3" xr3:uid="{00000000-0010-0000-0200-000003000000}" name="hommes%"/>
    <tableColumn id="4" xr3:uid="{00000000-0010-0000-0200-000004000000}" name="femmes, nombre"/>
    <tableColumn id="5" xr3:uid="{00000000-0010-0000-0200-000005000000}" name="femmes%"/>
    <tableColumn id="6" xr3:uid="{00000000-0010-0000-0200-000006000000}" name="TOTAL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3000000}" name="Tableau13" displayName="Tableau13" ref="I28:N40" totalsRowCount="1">
  <autoFilter ref="I28:N39" xr:uid="{00000000-0009-0000-0100-00000D000000}"/>
  <tableColumns count="6">
    <tableColumn id="1" xr3:uid="{00000000-0010-0000-0300-000001000000}" name="Parti"/>
    <tableColumn id="2" xr3:uid="{00000000-0010-0000-0300-000002000000}" name="nombre"/>
    <tableColumn id="3" xr3:uid="{00000000-0010-0000-0300-000003000000}" name="%H"/>
    <tableColumn id="4" xr3:uid="{00000000-0010-0000-0300-000004000000}" name="nombre2"/>
    <tableColumn id="5" xr3:uid="{00000000-0010-0000-0300-000005000000}" name="%F"/>
    <tableColumn id="6" xr3:uid="{00000000-0010-0000-0300-000006000000}" name="TOTAL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4000000}" name="Tableau14" displayName="Tableau14" ref="A49:F52" totalsRowShown="0">
  <autoFilter ref="A49:F52" xr:uid="{00000000-0009-0000-0100-00000E000000}"/>
  <tableColumns count="6">
    <tableColumn id="1" xr3:uid="{00000000-0010-0000-0400-000001000000}" name="Région"/>
    <tableColumn id="2" xr3:uid="{00000000-0010-0000-0400-000002000000}" name="nombre" dataCellStyle="40 % - Accent3"/>
    <tableColumn id="3" xr3:uid="{00000000-0010-0000-0400-000003000000}" name="%" dataCellStyle="40 % - Accent3">
      <calculatedColumnFormula>(Tableau14[[#This Row],[nombre]]*100)/Tableau14[[#This Row],[TOTAL]]</calculatedColumnFormula>
    </tableColumn>
    <tableColumn id="4" xr3:uid="{00000000-0010-0000-0400-000004000000}" name="nombre2" dataCellStyle="40 % - Accent4"/>
    <tableColumn id="5" xr3:uid="{00000000-0010-0000-0400-000005000000}" name="%2" dataCellStyle="40 % - Accent4">
      <calculatedColumnFormula>(Tableau14[[#This Row],[nombre2]]*100)/Tableau14[[#This Row],[TOTAL]]</calculatedColumnFormula>
    </tableColumn>
    <tableColumn id="6" xr3:uid="{00000000-0010-0000-0400-000006000000}" name="TOTAL">
      <calculatedColumnFormula>SUM(Tableau14[[#This Row],[nombre]],Tableau14[[#This Row],[nombre2]])</calculatedColumnFormula>
    </tableColumn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5000000}" name="Tableau817" displayName="Tableau817" ref="H49:M60" totalsRowShown="0" headerRowCellStyle="Satisfaisant" dataCellStyle="Satisfaisant">
  <autoFilter ref="H49:M60" xr:uid="{00000000-0009-0000-0100-000010000000}"/>
  <sortState xmlns:xlrd2="http://schemas.microsoft.com/office/spreadsheetml/2017/richdata2" ref="H50:M60">
    <sortCondition ref="H49:H60"/>
  </sortState>
  <tableColumns count="6">
    <tableColumn id="1" xr3:uid="{00000000-0010-0000-0500-000001000000}" name="Années" dataCellStyle="Satisfaisant"/>
    <tableColumn id="2" xr3:uid="{00000000-0010-0000-0500-000002000000}" name="femmes" dataCellStyle="Satisfaisant"/>
    <tableColumn id="3" xr3:uid="{00000000-0010-0000-0500-000003000000}" name="femmes2" dataCellStyle="Satisfaisant"/>
    <tableColumn id="4" xr3:uid="{00000000-0010-0000-0500-000004000000}" name="hommes" dataCellStyle="Satisfaisant"/>
    <tableColumn id="5" xr3:uid="{00000000-0010-0000-0500-000005000000}" name="hommes2" dataCellStyle="Satisfaisant"/>
    <tableColumn id="6" xr3:uid="{00000000-0010-0000-0500-000006000000}" name="TOTAL" dataCellStyle="Satisfaisant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00000000-000C-0000-FFFF-FFFF06000000}" name="Tableau918" displayName="Tableau918" ref="A64:F75" totalsRowCount="1">
  <autoFilter ref="A64:F74" xr:uid="{00000000-0009-0000-0100-000011000000}"/>
  <tableColumns count="6">
    <tableColumn id="1" xr3:uid="{00000000-0010-0000-0600-000001000000}" name="Parti"/>
    <tableColumn id="2" xr3:uid="{00000000-0010-0000-0600-000002000000}" name="femmes"/>
    <tableColumn id="3" xr3:uid="{00000000-0010-0000-0600-000003000000}" name="femmes%"/>
    <tableColumn id="4" xr3:uid="{00000000-0010-0000-0600-000004000000}" name="hommes"/>
    <tableColumn id="5" xr3:uid="{00000000-0010-0000-0600-000005000000}" name="hommes%"/>
    <tableColumn id="6" xr3:uid="{00000000-0010-0000-0600-000006000000}" name="TOTAL" dataDxfId="5">
      <calculatedColumnFormula>SUM(Tableau918[[#This Row],[femmes]:[hommes]])</calculatedColumnFormula>
    </tableColumn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00000000-000C-0000-FFFF-FFFF07000000}" name="Tableau1319" displayName="Tableau1319" ref="I64:N76" totalsRowCount="1">
  <autoFilter ref="I64:N75" xr:uid="{00000000-0009-0000-0100-000012000000}"/>
  <tableColumns count="6">
    <tableColumn id="1" xr3:uid="{00000000-0010-0000-0700-000001000000}" name="Parti"/>
    <tableColumn id="2" xr3:uid="{00000000-0010-0000-0700-000002000000}" name="femmes"/>
    <tableColumn id="3" xr3:uid="{00000000-0010-0000-0700-000003000000}" name="femmes%"/>
    <tableColumn id="4" xr3:uid="{00000000-0010-0000-0700-000004000000}" name="hommes"/>
    <tableColumn id="5" xr3:uid="{00000000-0010-0000-0700-000005000000}" name="hommes%"/>
    <tableColumn id="6" xr3:uid="{00000000-0010-0000-0700-000006000000}" name="TOTAL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00000000-000C-0000-FFFF-FFFF08000000}" name="Tableau21" displayName="Tableau21" ref="A83:G91" totalsRowShown="0" headerRowCellStyle="Sortie" dataCellStyle="Sortie">
  <autoFilter ref="A83:G91" xr:uid="{00000000-0009-0000-0100-000015000000}"/>
  <tableColumns count="7">
    <tableColumn id="1" xr3:uid="{00000000-0010-0000-0800-000001000000}" name="Région" dataCellStyle="Sortie"/>
    <tableColumn id="2" xr3:uid="{00000000-0010-0000-0800-000002000000}" name="%Candidats" dataCellStyle="Sortie"/>
    <tableColumn id="3" xr3:uid="{00000000-0010-0000-0800-000003000000}" name="%Elus" dataCellStyle="Sortie"/>
    <tableColumn id="4" xr3:uid="{00000000-0010-0000-0800-000004000000}" name="%taux d'élection" dataCellStyle="Sortie"/>
    <tableColumn id="5" xr3:uid="{00000000-0010-0000-0800-000005000000}" name="%candidats2" dataCellStyle="Sortie"/>
    <tableColumn id="6" xr3:uid="{00000000-0010-0000-0800-000006000000}" name="%élues" dataCellStyle="Sortie"/>
    <tableColumn id="7" xr3:uid="{00000000-0010-0000-0800-000007000000}" name="%taux d'élection2" dataDxfId="4" dataCellStyle="Sortie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Violet II">
      <a:dk1>
        <a:sysClr val="windowText" lastClr="000000"/>
      </a:dk1>
      <a:lt1>
        <a:sysClr val="window" lastClr="FFFFFF"/>
      </a:lt1>
      <a:dk2>
        <a:srgbClr val="632E62"/>
      </a:dk2>
      <a:lt2>
        <a:srgbClr val="EAE5EB"/>
      </a:lt2>
      <a:accent1>
        <a:srgbClr val="92278F"/>
      </a:accent1>
      <a:accent2>
        <a:srgbClr val="9B57D3"/>
      </a:accent2>
      <a:accent3>
        <a:srgbClr val="755DD9"/>
      </a:accent3>
      <a:accent4>
        <a:srgbClr val="665EB8"/>
      </a:accent4>
      <a:accent5>
        <a:srgbClr val="45A5ED"/>
      </a:accent5>
      <a:accent6>
        <a:srgbClr val="5982DB"/>
      </a:accent6>
      <a:hlink>
        <a:srgbClr val="0066FF"/>
      </a:hlink>
      <a:folHlink>
        <a:srgbClr val="666699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2.xml"/><Relationship Id="rId13" Type="http://schemas.openxmlformats.org/officeDocument/2006/relationships/table" Target="../tables/table7.xml"/><Relationship Id="rId18" Type="http://schemas.openxmlformats.org/officeDocument/2006/relationships/table" Target="../tables/table12.xml"/><Relationship Id="rId3" Type="http://schemas.openxmlformats.org/officeDocument/2006/relationships/hyperlink" Target="https://www.lenouvelliste.ch/valais/communales-2024-tout-sur-les-elections-en-valais-grace-a-notre-carte-interactive-1418794" TargetMode="External"/><Relationship Id="rId21" Type="http://schemas.openxmlformats.org/officeDocument/2006/relationships/table" Target="../tables/table15.xml"/><Relationship Id="rId7" Type="http://schemas.openxmlformats.org/officeDocument/2006/relationships/table" Target="../tables/table1.xml"/><Relationship Id="rId12" Type="http://schemas.openxmlformats.org/officeDocument/2006/relationships/table" Target="../tables/table6.xml"/><Relationship Id="rId17" Type="http://schemas.openxmlformats.org/officeDocument/2006/relationships/table" Target="../tables/table11.xml"/><Relationship Id="rId2" Type="http://schemas.openxmlformats.org/officeDocument/2006/relationships/hyperlink" Target="https://vs.grunliberale.ch/Gemeinderatswahlen-2024.html" TargetMode="External"/><Relationship Id="rId16" Type="http://schemas.openxmlformats.org/officeDocument/2006/relationships/table" Target="../tables/table10.xml"/><Relationship Id="rId20" Type="http://schemas.openxmlformats.org/officeDocument/2006/relationships/table" Target="../tables/table14.xml"/><Relationship Id="rId1" Type="http://schemas.openxmlformats.org/officeDocument/2006/relationships/hyperlink" Target="https://canal9.ch/fr/communales-2024-pres-de-600-candidats-dans-le-valais-romand/" TargetMode="External"/><Relationship Id="rId6" Type="http://schemas.openxmlformats.org/officeDocument/2006/relationships/drawing" Target="../drawings/drawing1.xml"/><Relationship Id="rId11" Type="http://schemas.openxmlformats.org/officeDocument/2006/relationships/table" Target="../tables/table5.xml"/><Relationship Id="rId5" Type="http://schemas.openxmlformats.org/officeDocument/2006/relationships/printerSettings" Target="../printerSettings/printerSettings1.bin"/><Relationship Id="rId15" Type="http://schemas.openxmlformats.org/officeDocument/2006/relationships/table" Target="../tables/table9.xml"/><Relationship Id="rId10" Type="http://schemas.openxmlformats.org/officeDocument/2006/relationships/table" Target="../tables/table4.xml"/><Relationship Id="rId19" Type="http://schemas.openxmlformats.org/officeDocument/2006/relationships/table" Target="../tables/table13.xml"/><Relationship Id="rId4" Type="http://schemas.openxmlformats.org/officeDocument/2006/relationships/hyperlink" Target="https://canal9.ch/fr/category/actualites/communales-2024/" TargetMode="External"/><Relationship Id="rId9" Type="http://schemas.openxmlformats.org/officeDocument/2006/relationships/table" Target="../tables/table3.xml"/><Relationship Id="rId14" Type="http://schemas.openxmlformats.org/officeDocument/2006/relationships/table" Target="../tables/table8.xml"/><Relationship Id="rId22" Type="http://schemas.openxmlformats.org/officeDocument/2006/relationships/table" Target="../tables/table16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8.xml"/><Relationship Id="rId2" Type="http://schemas.openxmlformats.org/officeDocument/2006/relationships/table" Target="../tables/table17.x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21.xml"/><Relationship Id="rId3" Type="http://schemas.openxmlformats.org/officeDocument/2006/relationships/hyperlink" Target="https://www.blatten-vs.ch/informationen/anschlagkasten/kommunale-wahlen-2024-614" TargetMode="External"/><Relationship Id="rId7" Type="http://schemas.openxmlformats.org/officeDocument/2006/relationships/table" Target="../tables/table20.xml"/><Relationship Id="rId2" Type="http://schemas.openxmlformats.org/officeDocument/2006/relationships/hyperlink" Target="https://www.brig-glis.ch/wp-content/uploads/2024/09/Kandidatenliste-Gemeinderatswahlen-vom-13.-Oktober-2024.pdf" TargetMode="External"/><Relationship Id="rId1" Type="http://schemas.openxmlformats.org/officeDocument/2006/relationships/hyperlink" Target="https://www.ferden.ch/?action=get_file&amp;id=6&amp;resource_link_id=5c1" TargetMode="External"/><Relationship Id="rId6" Type="http://schemas.openxmlformats.org/officeDocument/2006/relationships/table" Target="../tables/table19.xm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https://www.lenouvelliste.ch/valais/communales-2024-tout-sur-la-deuxieme-journee-delections-en-valais-grace-a-notre-carte-interactive-1418794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2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lenouvelliste.ch/valais/communales-2024-tout-sur-la-deuxieme-journee-delections-en-valais-grace-a-notre-carte-interactive-1418794" TargetMode="External"/><Relationship Id="rId5" Type="http://schemas.openxmlformats.org/officeDocument/2006/relationships/table" Target="../tables/table24.xml"/><Relationship Id="rId4" Type="http://schemas.openxmlformats.org/officeDocument/2006/relationships/table" Target="../tables/table2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lenouvelliste.ch/valais/communales-2024-tout-sur-la-deuxieme-journee-delections-en-valais-grace-a-notre-carte-interactive-1418794" TargetMode="External"/><Relationship Id="rId2" Type="http://schemas.openxmlformats.org/officeDocument/2006/relationships/hyperlink" Target="https://www.rhonefm.ch/elections-communales-2024i/?native" TargetMode="External"/><Relationship Id="rId1" Type="http://schemas.openxmlformats.org/officeDocument/2006/relationships/hyperlink" Target="https://live.canal9.ch/?lang=fr&amp;live=fals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313"/>
  <sheetViews>
    <sheetView tabSelected="1" zoomScale="80" zoomScaleNormal="80" workbookViewId="0">
      <selection activeCell="W46" sqref="W46"/>
    </sheetView>
  </sheetViews>
  <sheetFormatPr baseColWidth="10" defaultColWidth="9.140625" defaultRowHeight="15" x14ac:dyDescent="0.25"/>
  <cols>
    <col min="1" max="14" width="11.5703125" customWidth="1"/>
  </cols>
  <sheetData>
    <row r="1" spans="1:9" x14ac:dyDescent="0.25">
      <c r="A1" s="24" t="s">
        <v>1846</v>
      </c>
      <c r="B1" s="24"/>
      <c r="C1" s="24"/>
      <c r="D1" s="24"/>
      <c r="E1" s="24"/>
    </row>
    <row r="2" spans="1:9" x14ac:dyDescent="0.25">
      <c r="G2" s="26"/>
    </row>
    <row r="3" spans="1:9" x14ac:dyDescent="0.25">
      <c r="A3" s="11" t="s">
        <v>1857</v>
      </c>
      <c r="B3" s="11"/>
      <c r="C3" s="11"/>
      <c r="D3" s="11"/>
      <c r="E3" s="11"/>
      <c r="G3" s="26"/>
      <c r="I3" s="1" t="s">
        <v>38</v>
      </c>
    </row>
    <row r="4" spans="1:9" x14ac:dyDescent="0.25">
      <c r="A4" s="1" t="s">
        <v>1856</v>
      </c>
      <c r="B4" s="1"/>
      <c r="C4" s="1"/>
      <c r="G4" s="27"/>
      <c r="I4" s="33" t="s">
        <v>996</v>
      </c>
    </row>
    <row r="5" spans="1:9" x14ac:dyDescent="0.25">
      <c r="A5" s="6" t="s">
        <v>1858</v>
      </c>
      <c r="B5" s="6"/>
      <c r="C5" s="6"/>
      <c r="D5" s="5"/>
      <c r="E5" s="5"/>
      <c r="F5" s="5"/>
      <c r="I5" s="33" t="s">
        <v>1854</v>
      </c>
    </row>
    <row r="6" spans="1:9" x14ac:dyDescent="0.25">
      <c r="A6" s="10" t="s">
        <v>0</v>
      </c>
      <c r="B6" s="10" t="s">
        <v>1</v>
      </c>
      <c r="C6" s="16" t="s">
        <v>10</v>
      </c>
      <c r="D6" s="10" t="s">
        <v>2</v>
      </c>
      <c r="E6" s="10" t="s">
        <v>3</v>
      </c>
      <c r="F6" s="10" t="s">
        <v>4</v>
      </c>
      <c r="I6" s="33" t="s">
        <v>1855</v>
      </c>
    </row>
    <row r="7" spans="1:9" x14ac:dyDescent="0.25">
      <c r="A7" s="10"/>
      <c r="B7" s="10" t="s">
        <v>5</v>
      </c>
      <c r="C7" s="10" t="s">
        <v>6</v>
      </c>
      <c r="D7" s="10" t="s">
        <v>5</v>
      </c>
      <c r="E7" s="10" t="s">
        <v>6</v>
      </c>
      <c r="F7" s="10"/>
    </row>
    <row r="8" spans="1:9" x14ac:dyDescent="0.25">
      <c r="A8" s="10" t="s">
        <v>7</v>
      </c>
      <c r="B8" s="16">
        <v>184</v>
      </c>
      <c r="C8" s="56">
        <f>Tableau1345678[[#This Row],[femmes]]/Tableau1345678[[#This Row],[TOTAL]]</f>
        <v>0.31186440677966104</v>
      </c>
      <c r="D8" s="16">
        <v>406</v>
      </c>
      <c r="E8" s="56">
        <f>Tableau1345678[[#This Row],[hommes]]/Tableau1345678[[#This Row],[TOTAL]]</f>
        <v>0.68813559322033901</v>
      </c>
      <c r="F8" s="16">
        <v>590</v>
      </c>
    </row>
    <row r="9" spans="1:9" x14ac:dyDescent="0.25">
      <c r="A9" s="10" t="s">
        <v>8</v>
      </c>
      <c r="B9" s="10">
        <v>63</v>
      </c>
      <c r="C9" s="56">
        <f>Tableau1345678[[#This Row],[femmes]]/Tableau1345678[[#This Row],[TOTAL]]</f>
        <v>0.27753303964757708</v>
      </c>
      <c r="D9" s="10">
        <v>164</v>
      </c>
      <c r="E9" s="56">
        <f>Tableau1345678[[#This Row],[hommes]]/Tableau1345678[[#This Row],[TOTAL]]</f>
        <v>0.72246696035242286</v>
      </c>
      <c r="F9" s="10">
        <v>227</v>
      </c>
      <c r="G9" s="51"/>
      <c r="H9" s="51"/>
      <c r="I9" s="51"/>
    </row>
    <row r="10" spans="1:9" x14ac:dyDescent="0.25">
      <c r="A10" s="10" t="s">
        <v>4</v>
      </c>
      <c r="B10" s="10">
        <f>SUM(B8+B9)</f>
        <v>247</v>
      </c>
      <c r="C10" s="56">
        <f>Tableau1345678[[#This Row],[femmes]]/Tableau1345678[[#This Row],[TOTAL]]</f>
        <v>0.30232558139534882</v>
      </c>
      <c r="D10" s="10">
        <f>SUM(D8+D9)</f>
        <v>570</v>
      </c>
      <c r="E10" s="56">
        <f>Tableau1345678[[#This Row],[hommes]]/Tableau1345678[[#This Row],[TOTAL]]</f>
        <v>0.69767441860465118</v>
      </c>
      <c r="F10" s="10">
        <f>SUM(F8+F9)</f>
        <v>817</v>
      </c>
    </row>
    <row r="11" spans="1:9" x14ac:dyDescent="0.25">
      <c r="A11" s="1"/>
      <c r="B11" s="1"/>
      <c r="C11" s="1"/>
      <c r="D11" s="1"/>
    </row>
    <row r="12" spans="1:9" x14ac:dyDescent="0.25">
      <c r="A12" s="1" t="s">
        <v>1867</v>
      </c>
      <c r="B12" s="1"/>
      <c r="C12" s="1"/>
      <c r="D12" s="1"/>
    </row>
    <row r="13" spans="1:9" x14ac:dyDescent="0.25">
      <c r="A13" s="3" t="s">
        <v>9</v>
      </c>
      <c r="B13" s="3" t="s">
        <v>1</v>
      </c>
      <c r="C13" s="3" t="s">
        <v>988</v>
      </c>
      <c r="D13" s="3" t="s">
        <v>2</v>
      </c>
      <c r="E13" s="3" t="s">
        <v>1839</v>
      </c>
      <c r="F13" s="3" t="s">
        <v>4</v>
      </c>
    </row>
    <row r="14" spans="1:9" x14ac:dyDescent="0.25">
      <c r="A14" s="15">
        <v>1980</v>
      </c>
      <c r="B14" s="2">
        <v>72</v>
      </c>
      <c r="C14" s="2">
        <v>5.2</v>
      </c>
      <c r="D14" s="2">
        <v>1324</v>
      </c>
      <c r="E14" s="2">
        <v>94.8</v>
      </c>
      <c r="F14" s="2">
        <v>1396</v>
      </c>
    </row>
    <row r="15" spans="1:9" x14ac:dyDescent="0.25">
      <c r="A15" s="15">
        <v>1984</v>
      </c>
      <c r="B15" s="2">
        <v>87</v>
      </c>
      <c r="C15" s="2">
        <v>6.7</v>
      </c>
      <c r="D15" s="2">
        <v>1216</v>
      </c>
      <c r="E15" s="2">
        <v>93.3</v>
      </c>
      <c r="F15" s="2">
        <v>1303</v>
      </c>
      <c r="G15" s="52"/>
      <c r="H15" s="52"/>
      <c r="I15" s="52"/>
    </row>
    <row r="16" spans="1:9" x14ac:dyDescent="0.25">
      <c r="A16" s="15">
        <v>2000</v>
      </c>
      <c r="B16" s="2">
        <v>213</v>
      </c>
      <c r="C16" s="2">
        <v>18.2</v>
      </c>
      <c r="D16" s="2">
        <v>957</v>
      </c>
      <c r="E16" s="2">
        <v>81.8</v>
      </c>
      <c r="F16" s="2">
        <v>1170</v>
      </c>
    </row>
    <row r="17" spans="1:17" x14ac:dyDescent="0.25">
      <c r="A17" s="15">
        <v>2004</v>
      </c>
      <c r="B17" s="2">
        <v>227</v>
      </c>
      <c r="C17" s="2">
        <v>20.3</v>
      </c>
      <c r="D17" s="2">
        <v>889</v>
      </c>
      <c r="E17" s="2">
        <v>79.7</v>
      </c>
      <c r="F17" s="2">
        <v>1116</v>
      </c>
    </row>
    <row r="18" spans="1:17" x14ac:dyDescent="0.25">
      <c r="A18" s="15">
        <v>2008</v>
      </c>
      <c r="B18" s="2">
        <v>228</v>
      </c>
      <c r="C18" s="2">
        <v>21.8</v>
      </c>
      <c r="D18" s="2">
        <v>818</v>
      </c>
      <c r="E18" s="2">
        <v>78.2</v>
      </c>
      <c r="F18" s="2">
        <v>1046</v>
      </c>
    </row>
    <row r="19" spans="1:17" x14ac:dyDescent="0.25">
      <c r="A19" s="15">
        <v>2012</v>
      </c>
      <c r="B19" s="2">
        <v>240</v>
      </c>
      <c r="C19" s="2">
        <v>21.8</v>
      </c>
      <c r="D19" s="2">
        <v>862</v>
      </c>
      <c r="E19" s="2">
        <v>78.2</v>
      </c>
      <c r="F19" s="2">
        <v>1102</v>
      </c>
      <c r="G19" s="51"/>
    </row>
    <row r="20" spans="1:17" x14ac:dyDescent="0.25">
      <c r="A20" s="15">
        <v>2016</v>
      </c>
      <c r="B20" s="2">
        <v>241</v>
      </c>
      <c r="C20" s="2">
        <v>22.6</v>
      </c>
      <c r="D20" s="2">
        <v>825</v>
      </c>
      <c r="E20" s="2">
        <v>77.400000000000006</v>
      </c>
      <c r="F20" s="2">
        <v>1066</v>
      </c>
    </row>
    <row r="21" spans="1:17" x14ac:dyDescent="0.25">
      <c r="A21" s="15">
        <v>2020</v>
      </c>
      <c r="B21" s="2">
        <v>292</v>
      </c>
      <c r="C21" s="2">
        <v>28.5</v>
      </c>
      <c r="D21" s="2">
        <v>734</v>
      </c>
      <c r="E21" s="2">
        <v>71.5</v>
      </c>
      <c r="F21" s="2">
        <v>1026</v>
      </c>
      <c r="G21" s="53" t="s">
        <v>1023</v>
      </c>
    </row>
    <row r="22" spans="1:17" x14ac:dyDescent="0.25">
      <c r="A22" s="15">
        <v>2024</v>
      </c>
      <c r="B22" s="2">
        <v>247</v>
      </c>
      <c r="C22" s="42">
        <v>30.27</v>
      </c>
      <c r="D22" s="2">
        <v>570</v>
      </c>
      <c r="E22" s="42">
        <v>69.73</v>
      </c>
      <c r="F22" s="2">
        <v>817</v>
      </c>
    </row>
    <row r="23" spans="1:17" x14ac:dyDescent="0.25">
      <c r="A23" s="2"/>
      <c r="B23" s="15"/>
      <c r="C23" s="15"/>
      <c r="D23" s="15"/>
      <c r="E23" s="15"/>
      <c r="F23" s="2"/>
    </row>
    <row r="25" spans="1:17" x14ac:dyDescent="0.25">
      <c r="A25" s="1"/>
    </row>
    <row r="26" spans="1:17" x14ac:dyDescent="0.25">
      <c r="A26" s="1" t="s">
        <v>1868</v>
      </c>
      <c r="B26" s="1"/>
      <c r="C26" s="1"/>
      <c r="D26" s="1"/>
    </row>
    <row r="27" spans="1:17" x14ac:dyDescent="0.25">
      <c r="A27" s="1" t="s">
        <v>11</v>
      </c>
      <c r="B27" s="8" t="s">
        <v>2</v>
      </c>
      <c r="C27" s="8"/>
      <c r="D27" s="9" t="s">
        <v>1</v>
      </c>
      <c r="E27" s="9"/>
      <c r="I27" s="1" t="s">
        <v>12</v>
      </c>
      <c r="J27" s="18" t="s">
        <v>2</v>
      </c>
      <c r="K27" s="18"/>
      <c r="L27" s="21" t="s">
        <v>1</v>
      </c>
      <c r="M27" s="21"/>
    </row>
    <row r="28" spans="1:17" x14ac:dyDescent="0.25">
      <c r="A28" t="s">
        <v>37</v>
      </c>
      <c r="B28" t="s">
        <v>986</v>
      </c>
      <c r="C28" t="s">
        <v>1839</v>
      </c>
      <c r="D28" t="s">
        <v>987</v>
      </c>
      <c r="E28" t="s">
        <v>988</v>
      </c>
      <c r="F28" t="s">
        <v>4</v>
      </c>
      <c r="I28" t="s">
        <v>37</v>
      </c>
      <c r="J28" t="s">
        <v>5</v>
      </c>
      <c r="K28" t="s">
        <v>1853</v>
      </c>
      <c r="L28" t="s">
        <v>35</v>
      </c>
      <c r="M28" t="s">
        <v>1852</v>
      </c>
      <c r="N28" t="s">
        <v>4</v>
      </c>
    </row>
    <row r="29" spans="1:17" x14ac:dyDescent="0.25">
      <c r="A29" t="s">
        <v>39</v>
      </c>
      <c r="B29">
        <v>27</v>
      </c>
      <c r="C29" s="43">
        <f>(Tableau9[[#This Row],[hommes, nombre]]*100)/Tableau9[[#This Row],[TOTAL]]</f>
        <v>52.941176470588232</v>
      </c>
      <c r="D29">
        <v>24</v>
      </c>
      <c r="E29" s="43">
        <f>(Tableau9[[#This Row],[femmes, nombre]]*100)/Tableau9[[#This Row],[TOTAL]]</f>
        <v>47.058823529411768</v>
      </c>
      <c r="F29">
        <f>SUM(Tableau9[[#This Row],[hommes, nombre]],Tableau9[[#This Row],[femmes, nombre]])</f>
        <v>51</v>
      </c>
      <c r="I29" t="s">
        <v>173</v>
      </c>
      <c r="J29">
        <v>23</v>
      </c>
      <c r="K29" s="43">
        <f>(Tableau13[[#This Row],[nombre]]*100)/Tableau13[[#This Row],[TOTAL]]</f>
        <v>65.714285714285708</v>
      </c>
      <c r="L29">
        <v>12</v>
      </c>
      <c r="M29" s="43">
        <f>Tableau13[[#This Row],[nombre2]]*100/(Tableau13[[#This Row],[TOTAL]])</f>
        <v>34.285714285714285</v>
      </c>
      <c r="N29">
        <f>SUM(Tableau13[[#This Row],[nombre]]+Tableau13[[#This Row],[nombre2]])</f>
        <v>35</v>
      </c>
      <c r="P29" t="s">
        <v>1849</v>
      </c>
    </row>
    <row r="30" spans="1:17" x14ac:dyDescent="0.25">
      <c r="A30" t="s">
        <v>40</v>
      </c>
      <c r="B30">
        <v>106</v>
      </c>
      <c r="C30" s="43">
        <f>(Tableau9[[#This Row],[hommes, nombre]]*100)/Tableau9[[#This Row],[TOTAL]]</f>
        <v>67.515923566878982</v>
      </c>
      <c r="D30">
        <v>51</v>
      </c>
      <c r="E30" s="43">
        <f>(Tableau9[[#This Row],[femmes, nombre]]*100)/Tableau9[[#This Row],[TOTAL]]</f>
        <v>32.484076433121018</v>
      </c>
      <c r="F30">
        <f>SUM(Tableau9[[#This Row],[hommes, nombre]],Tableau9[[#This Row],[femmes, nombre]])</f>
        <v>157</v>
      </c>
      <c r="I30" t="s">
        <v>168</v>
      </c>
      <c r="J30">
        <v>65</v>
      </c>
      <c r="K30" s="43">
        <f>(Tableau13[[#This Row],[nombre]]*100)/Tableau13[[#This Row],[TOTAL]]</f>
        <v>69.892473118279568</v>
      </c>
      <c r="L30">
        <v>28</v>
      </c>
      <c r="M30" s="43">
        <f>Tableau13[[#This Row],[nombre2]]*100/(Tableau13[[#This Row],[TOTAL]])</f>
        <v>30.107526881720432</v>
      </c>
      <c r="N30">
        <f>SUM(Tableau13[[#This Row],[nombre]]+Tableau13[[#This Row],[nombre2]])</f>
        <v>93</v>
      </c>
      <c r="Q30" s="33" t="s">
        <v>1830</v>
      </c>
    </row>
    <row r="31" spans="1:17" x14ac:dyDescent="0.25">
      <c r="A31" t="s">
        <v>41</v>
      </c>
      <c r="B31">
        <v>89</v>
      </c>
      <c r="C31" s="43">
        <f>(Tableau9[[#This Row],[hommes, nombre]]*100)/Tableau9[[#This Row],[TOTAL]]</f>
        <v>72.357723577235774</v>
      </c>
      <c r="D31">
        <v>34</v>
      </c>
      <c r="E31" s="43">
        <f>(Tableau9[[#This Row],[femmes, nombre]]*100)/Tableau9[[#This Row],[TOTAL]]</f>
        <v>27.642276422764226</v>
      </c>
      <c r="F31">
        <f>SUM(Tableau9[[#This Row],[hommes, nombre]],Tableau9[[#This Row],[femmes, nombre]])</f>
        <v>123</v>
      </c>
      <c r="I31" t="s">
        <v>47</v>
      </c>
      <c r="J31">
        <v>47</v>
      </c>
      <c r="K31" s="43">
        <f>(Tableau13[[#This Row],[nombre]]*100)/Tableau13[[#This Row],[TOTAL]]</f>
        <v>88.679245283018872</v>
      </c>
      <c r="L31">
        <v>6</v>
      </c>
      <c r="M31" s="43">
        <f>Tableau13[[#This Row],[nombre2]]*100/(Tableau13[[#This Row],[TOTAL]])</f>
        <v>11.320754716981131</v>
      </c>
      <c r="N31">
        <f>SUM(Tableau13[[#This Row],[nombre]]+Tableau13[[#This Row],[nombre2]])</f>
        <v>53</v>
      </c>
      <c r="Q31" t="s">
        <v>1831</v>
      </c>
    </row>
    <row r="32" spans="1:17" x14ac:dyDescent="0.25">
      <c r="A32" t="s">
        <v>42</v>
      </c>
      <c r="B32">
        <v>53</v>
      </c>
      <c r="C32" s="43">
        <f>(Tableau9[[#This Row],[hommes, nombre]]*100)/Tableau9[[#This Row],[TOTAL]]</f>
        <v>82.8125</v>
      </c>
      <c r="D32">
        <v>11</v>
      </c>
      <c r="E32" s="43">
        <f>(Tableau9[[#This Row],[femmes, nombre]]*100)/Tableau9[[#This Row],[TOTAL]]</f>
        <v>17.1875</v>
      </c>
      <c r="F32">
        <f>SUM(Tableau9[[#This Row],[hommes, nombre]],Tableau9[[#This Row],[femmes, nombre]])</f>
        <v>64</v>
      </c>
      <c r="I32" t="s">
        <v>39</v>
      </c>
      <c r="J32">
        <v>10</v>
      </c>
      <c r="K32" s="43">
        <f>(Tableau13[[#This Row],[nombre]]*100)/Tableau13[[#This Row],[TOTAL]]</f>
        <v>52.631578947368418</v>
      </c>
      <c r="L32">
        <v>9</v>
      </c>
      <c r="M32" s="43">
        <f>Tableau13[[#This Row],[nombre2]]*100/(Tableau13[[#This Row],[TOTAL]])</f>
        <v>47.368421052631582</v>
      </c>
      <c r="N32">
        <v>19</v>
      </c>
    </row>
    <row r="33" spans="1:14" x14ac:dyDescent="0.25">
      <c r="A33" t="s">
        <v>51</v>
      </c>
      <c r="B33">
        <v>22</v>
      </c>
      <c r="C33" s="43">
        <f>(Tableau9[[#This Row],[hommes, nombre]]*100)/Tableau9[[#This Row],[TOTAL]]</f>
        <v>56.410256410256409</v>
      </c>
      <c r="D33">
        <v>17</v>
      </c>
      <c r="E33" s="43">
        <f>(Tableau9[[#This Row],[femmes, nombre]]*100)/Tableau9[[#This Row],[TOTAL]]</f>
        <v>43.589743589743591</v>
      </c>
      <c r="F33">
        <f>SUM(Tableau9[[#This Row],[hommes, nombre]],Tableau9[[#This Row],[femmes, nombre]])</f>
        <v>39</v>
      </c>
      <c r="I33" t="s">
        <v>46</v>
      </c>
      <c r="J33">
        <v>1</v>
      </c>
      <c r="K33" s="43">
        <f>(Tableau13[[#This Row],[nombre]]*100)/Tableau13[[#This Row],[TOTAL]]</f>
        <v>33.333333333333336</v>
      </c>
      <c r="L33">
        <v>2</v>
      </c>
      <c r="M33" s="43">
        <f>Tableau13[[#This Row],[nombre2]]*100/(Tableau13[[#This Row],[TOTAL]])</f>
        <v>66.666666666666671</v>
      </c>
      <c r="N33">
        <v>3</v>
      </c>
    </row>
    <row r="34" spans="1:14" x14ac:dyDescent="0.25">
      <c r="A34" t="s">
        <v>45</v>
      </c>
      <c r="B34">
        <v>109</v>
      </c>
      <c r="C34" s="43">
        <f>(Tableau9[[#This Row],[hommes, nombre]]*100)/Tableau9[[#This Row],[TOTAL]]</f>
        <v>69.871794871794876</v>
      </c>
      <c r="D34">
        <v>47</v>
      </c>
      <c r="E34" s="43">
        <f>(Tableau9[[#This Row],[femmes, nombre]]*100)/Tableau9[[#This Row],[TOTAL]]</f>
        <v>30.128205128205128</v>
      </c>
      <c r="F34">
        <f>SUM(Tableau9[[#This Row],[hommes, nombre]],Tableau9[[#This Row],[femmes, nombre]])</f>
        <v>156</v>
      </c>
      <c r="I34" t="s">
        <v>52</v>
      </c>
      <c r="J34">
        <v>18</v>
      </c>
      <c r="K34" s="43">
        <f>(Tableau13[[#This Row],[nombre]]*100)/Tableau13[[#This Row],[TOTAL]]</f>
        <v>75</v>
      </c>
      <c r="L34">
        <v>6</v>
      </c>
      <c r="M34" s="43">
        <f>Tableau13[[#This Row],[nombre2]]*100/(Tableau13[[#This Row],[TOTAL]])</f>
        <v>25</v>
      </c>
      <c r="N34">
        <f>SUM(Tableau13[[#This Row],[nombre]]+Tableau13[[#This Row],[nombre2]])</f>
        <v>24</v>
      </c>
    </row>
    <row r="35" spans="1:14" x14ac:dyDescent="0.25">
      <c r="A35" t="s">
        <v>4</v>
      </c>
      <c r="B35">
        <v>406</v>
      </c>
      <c r="C35" s="43">
        <f>(Tableau9[[#This Row],[hommes, nombre]]*100)/Tableau9[[#This Row],[TOTAL]]</f>
        <v>68.813559322033896</v>
      </c>
      <c r="D35">
        <v>184</v>
      </c>
      <c r="E35" s="43">
        <f>(Tableau9[[#This Row],[femmes, nombre]]*100)/Tableau9[[#This Row],[TOTAL]]</f>
        <v>31.1864406779661</v>
      </c>
      <c r="F35">
        <f>SUM(Tableau9[[#This Row],[hommes, nombre]],Tableau9[[#This Row],[femmes, nombre]])</f>
        <v>590</v>
      </c>
      <c r="I35" t="s">
        <v>4</v>
      </c>
      <c r="J35">
        <f>SUM(J29:J34)</f>
        <v>164</v>
      </c>
      <c r="K35" s="43">
        <f>(Tableau13[[#This Row],[nombre]]*100)/Tableau13[[#This Row],[TOTAL]]</f>
        <v>72.246696035242294</v>
      </c>
      <c r="L35">
        <f>SUM(L29:L34)</f>
        <v>63</v>
      </c>
      <c r="M35" s="43">
        <f>Tableau13[[#This Row],[nombre2]]*100/(Tableau13[[#This Row],[TOTAL]])</f>
        <v>27.753303964757709</v>
      </c>
      <c r="N35">
        <f>SUM(Tableau13[[#This Row],[nombre]]+Tableau13[[#This Row],[nombre2]])</f>
        <v>227</v>
      </c>
    </row>
    <row r="36" spans="1:14" x14ac:dyDescent="0.25">
      <c r="I36" t="s">
        <v>1844</v>
      </c>
    </row>
    <row r="38" spans="1:14" x14ac:dyDescent="0.25">
      <c r="B38" s="38" t="s">
        <v>1024</v>
      </c>
      <c r="J38" s="47" t="s">
        <v>1843</v>
      </c>
    </row>
    <row r="41" spans="1:14" x14ac:dyDescent="0.25">
      <c r="I41" s="1"/>
    </row>
    <row r="45" spans="1:14" x14ac:dyDescent="0.25">
      <c r="A45" s="1"/>
      <c r="G45" s="1" t="s">
        <v>1872</v>
      </c>
    </row>
    <row r="47" spans="1:14" x14ac:dyDescent="0.25">
      <c r="A47" s="1" t="s">
        <v>1869</v>
      </c>
    </row>
    <row r="48" spans="1:14" x14ac:dyDescent="0.25">
      <c r="B48" t="s">
        <v>49</v>
      </c>
      <c r="D48" t="s">
        <v>50</v>
      </c>
      <c r="H48" s="1" t="s">
        <v>1870</v>
      </c>
      <c r="I48" s="1"/>
      <c r="J48" s="1"/>
      <c r="K48" s="1"/>
    </row>
    <row r="49" spans="1:14" x14ac:dyDescent="0.25">
      <c r="A49" t="s">
        <v>13</v>
      </c>
      <c r="B49" s="16" t="s">
        <v>5</v>
      </c>
      <c r="C49" s="16" t="s">
        <v>6</v>
      </c>
      <c r="D49" s="28" t="s">
        <v>35</v>
      </c>
      <c r="E49" s="28" t="s">
        <v>36</v>
      </c>
      <c r="F49" t="s">
        <v>4</v>
      </c>
      <c r="H49" s="4" t="s">
        <v>9</v>
      </c>
      <c r="I49" s="4" t="s">
        <v>1</v>
      </c>
      <c r="J49" s="4" t="s">
        <v>10</v>
      </c>
      <c r="K49" s="4" t="s">
        <v>2</v>
      </c>
      <c r="L49" s="4" t="s">
        <v>3</v>
      </c>
      <c r="M49" s="4" t="s">
        <v>4</v>
      </c>
    </row>
    <row r="50" spans="1:14" x14ac:dyDescent="0.25">
      <c r="A50" t="s">
        <v>32</v>
      </c>
      <c r="B50" s="10">
        <v>113</v>
      </c>
      <c r="C50" s="40">
        <f>(Tableau14[[#This Row],[nombre]]*100)/Tableau14[[#This Row],[TOTAL]]</f>
        <v>29.581151832460733</v>
      </c>
      <c r="D50" s="21">
        <v>269</v>
      </c>
      <c r="E50" s="41">
        <f>(Tableau14[[#This Row],[nombre2]]*100)/Tableau14[[#This Row],[TOTAL]]</f>
        <v>70.418848167539267</v>
      </c>
      <c r="F50">
        <f>SUM(Tableau14[[#This Row],[nombre]],Tableau14[[#This Row],[nombre2]])</f>
        <v>382</v>
      </c>
      <c r="H50" s="17">
        <v>1980</v>
      </c>
      <c r="I50" s="17">
        <v>41</v>
      </c>
      <c r="J50" s="17">
        <v>4.0999999999999996</v>
      </c>
      <c r="K50" s="17">
        <v>960</v>
      </c>
      <c r="L50" s="17">
        <v>95.9</v>
      </c>
      <c r="M50" s="17">
        <v>1001</v>
      </c>
    </row>
    <row r="51" spans="1:14" x14ac:dyDescent="0.25">
      <c r="A51" t="s">
        <v>33</v>
      </c>
      <c r="B51" s="10">
        <v>33</v>
      </c>
      <c r="C51" s="40">
        <f>(Tableau14[[#This Row],[nombre]]*100)/Tableau14[[#This Row],[TOTAL]]</f>
        <v>28.205128205128204</v>
      </c>
      <c r="D51" s="21">
        <v>84</v>
      </c>
      <c r="E51" s="41">
        <f>(Tableau14[[#This Row],[nombre2]]*100)/Tableau14[[#This Row],[TOTAL]]</f>
        <v>71.794871794871796</v>
      </c>
      <c r="F51">
        <f>SUM(Tableau14[[#This Row],[nombre]],Tableau14[[#This Row],[nombre2]])</f>
        <v>117</v>
      </c>
      <c r="H51" s="17">
        <v>1984</v>
      </c>
      <c r="I51" s="17">
        <v>53</v>
      </c>
      <c r="J51" s="17">
        <v>5.3</v>
      </c>
      <c r="K51" s="17">
        <v>948</v>
      </c>
      <c r="L51" s="17">
        <v>94.7</v>
      </c>
      <c r="M51" s="17">
        <v>1001</v>
      </c>
    </row>
    <row r="52" spans="1:14" x14ac:dyDescent="0.25">
      <c r="A52" t="s">
        <v>4</v>
      </c>
      <c r="B52" s="10">
        <f>SUM(B50:B51)</f>
        <v>146</v>
      </c>
      <c r="C52" s="40">
        <f>(Tableau14[[#This Row],[nombre]]*100)/Tableau14[[#This Row],[TOTAL]]</f>
        <v>29.258517034068138</v>
      </c>
      <c r="D52" s="21">
        <f>SUM(D50:D51)</f>
        <v>353</v>
      </c>
      <c r="E52" s="41">
        <f>(Tableau14[[#This Row],[nombre2]]*100)/Tableau14[[#This Row],[TOTAL]]</f>
        <v>70.741482965931866</v>
      </c>
      <c r="F52">
        <f>SUM(Tableau14[[#This Row],[nombre]],Tableau14[[#This Row],[nombre2]])</f>
        <v>499</v>
      </c>
      <c r="H52" s="17">
        <v>2000</v>
      </c>
      <c r="I52" s="17">
        <v>147</v>
      </c>
      <c r="J52" s="17">
        <v>15.3</v>
      </c>
      <c r="K52" s="17">
        <v>811</v>
      </c>
      <c r="L52" s="17">
        <v>84.7</v>
      </c>
      <c r="M52" s="17">
        <v>958</v>
      </c>
    </row>
    <row r="53" spans="1:14" x14ac:dyDescent="0.25">
      <c r="H53" s="17">
        <v>2004</v>
      </c>
      <c r="I53" s="17">
        <v>164</v>
      </c>
      <c r="J53" s="17">
        <v>18.2</v>
      </c>
      <c r="K53" s="17">
        <v>735</v>
      </c>
      <c r="L53" s="17">
        <v>81.8</v>
      </c>
      <c r="M53" s="17">
        <v>899</v>
      </c>
    </row>
    <row r="54" spans="1:14" x14ac:dyDescent="0.25">
      <c r="H54" s="17">
        <v>2008</v>
      </c>
      <c r="I54" s="17">
        <v>162</v>
      </c>
      <c r="J54" s="57">
        <v>19</v>
      </c>
      <c r="K54" s="17">
        <v>692</v>
      </c>
      <c r="L54" s="57">
        <v>81</v>
      </c>
      <c r="M54" s="17">
        <v>854</v>
      </c>
    </row>
    <row r="55" spans="1:14" x14ac:dyDescent="0.25">
      <c r="H55" s="17">
        <v>2012</v>
      </c>
      <c r="I55" s="17">
        <v>167</v>
      </c>
      <c r="J55" s="17">
        <v>20.7</v>
      </c>
      <c r="K55" s="17">
        <v>640</v>
      </c>
      <c r="L55" s="17">
        <v>79.3</v>
      </c>
      <c r="M55" s="17">
        <v>807</v>
      </c>
    </row>
    <row r="56" spans="1:14" x14ac:dyDescent="0.25">
      <c r="H56" s="17">
        <v>2016</v>
      </c>
      <c r="I56" s="17">
        <v>149</v>
      </c>
      <c r="J56" s="17">
        <v>19.600000000000001</v>
      </c>
      <c r="K56" s="17">
        <v>610</v>
      </c>
      <c r="L56" s="17">
        <v>80.400000000000006</v>
      </c>
      <c r="M56" s="17">
        <v>759</v>
      </c>
    </row>
    <row r="57" spans="1:14" x14ac:dyDescent="0.25">
      <c r="H57" s="17">
        <v>2020</v>
      </c>
      <c r="I57" s="17">
        <v>189</v>
      </c>
      <c r="J57" s="57">
        <v>26</v>
      </c>
      <c r="K57" s="17">
        <v>539</v>
      </c>
      <c r="L57" s="57">
        <v>74</v>
      </c>
      <c r="M57" s="17">
        <v>728</v>
      </c>
    </row>
    <row r="58" spans="1:14" x14ac:dyDescent="0.25">
      <c r="H58" s="36">
        <v>2024</v>
      </c>
      <c r="I58" s="17">
        <v>146</v>
      </c>
      <c r="J58" s="17">
        <v>29.3</v>
      </c>
      <c r="K58" s="17">
        <v>353</v>
      </c>
      <c r="L58" s="17">
        <v>70.7</v>
      </c>
      <c r="M58" s="17">
        <v>499</v>
      </c>
    </row>
    <row r="59" spans="1:14" x14ac:dyDescent="0.25">
      <c r="H59" s="36"/>
      <c r="I59" s="17" t="s">
        <v>5</v>
      </c>
      <c r="J59" s="17" t="s">
        <v>6</v>
      </c>
      <c r="K59" s="17" t="s">
        <v>5</v>
      </c>
      <c r="L59" s="17" t="s">
        <v>6</v>
      </c>
      <c r="M59" s="17"/>
    </row>
    <row r="60" spans="1:14" x14ac:dyDescent="0.25">
      <c r="H60" s="12"/>
      <c r="I60" s="54" t="s">
        <v>1845</v>
      </c>
      <c r="J60" s="17"/>
      <c r="K60" s="17"/>
      <c r="L60" s="17"/>
      <c r="M60" s="17"/>
    </row>
    <row r="62" spans="1:14" x14ac:dyDescent="0.25">
      <c r="A62" s="1" t="s">
        <v>1860</v>
      </c>
      <c r="B62" s="1"/>
      <c r="C62" s="1"/>
      <c r="D62" s="1"/>
    </row>
    <row r="63" spans="1:14" x14ac:dyDescent="0.25">
      <c r="A63" s="1" t="s">
        <v>11</v>
      </c>
      <c r="B63" s="22" t="s">
        <v>1</v>
      </c>
      <c r="C63" s="23"/>
      <c r="D63" s="14" t="s">
        <v>2</v>
      </c>
      <c r="E63" s="14"/>
      <c r="I63" s="1" t="s">
        <v>12</v>
      </c>
      <c r="J63" s="13" t="s">
        <v>1</v>
      </c>
      <c r="K63" s="13"/>
      <c r="L63" s="11" t="s">
        <v>2</v>
      </c>
      <c r="M63" s="11"/>
    </row>
    <row r="64" spans="1:14" x14ac:dyDescent="0.25">
      <c r="A64" t="s">
        <v>37</v>
      </c>
      <c r="B64" t="s">
        <v>1</v>
      </c>
      <c r="C64" t="s">
        <v>988</v>
      </c>
      <c r="D64" t="s">
        <v>2</v>
      </c>
      <c r="E64" t="s">
        <v>1839</v>
      </c>
      <c r="F64" t="s">
        <v>4</v>
      </c>
      <c r="I64" t="s">
        <v>37</v>
      </c>
      <c r="J64" t="s">
        <v>1</v>
      </c>
      <c r="K64" t="s">
        <v>988</v>
      </c>
      <c r="L64" t="s">
        <v>2</v>
      </c>
      <c r="M64" t="s">
        <v>1839</v>
      </c>
      <c r="N64" t="s">
        <v>4</v>
      </c>
    </row>
    <row r="65" spans="1:18" x14ac:dyDescent="0.25">
      <c r="A65" t="s">
        <v>39</v>
      </c>
      <c r="B65">
        <v>12</v>
      </c>
      <c r="C65" s="43">
        <f>(Tableau918[[#This Row],[femmes]]*100)/Tableau918[[#This Row],[TOTAL]]</f>
        <v>46.153846153846153</v>
      </c>
      <c r="D65">
        <v>14</v>
      </c>
      <c r="E65" s="43">
        <f>(Tableau918[[#This Row],[hommes]]*100)/Tableau918[[#This Row],[TOTAL]]</f>
        <v>53.846153846153847</v>
      </c>
      <c r="F65">
        <v>26</v>
      </c>
      <c r="I65" t="s">
        <v>168</v>
      </c>
      <c r="J65">
        <v>20</v>
      </c>
      <c r="K65" s="43">
        <f>(Tableau1319[[#This Row],[femmes]])*100/Tableau1319[[#This Row],[TOTAL]]</f>
        <v>33.898305084745765</v>
      </c>
      <c r="L65">
        <v>39</v>
      </c>
      <c r="M65" s="43">
        <f>(Tableau1319[[#This Row],[hommes]]*100)/Tableau1319[[#This Row],[TOTAL]]</f>
        <v>66.101694915254242</v>
      </c>
      <c r="N65">
        <v>59</v>
      </c>
      <c r="R65" s="1"/>
    </row>
    <row r="66" spans="1:18" x14ac:dyDescent="0.25">
      <c r="A66" t="s">
        <v>56</v>
      </c>
      <c r="B66">
        <v>43</v>
      </c>
      <c r="C66" s="43">
        <f>(Tableau918[[#This Row],[femmes]]*100)/Tableau918[[#This Row],[TOTAL]]</f>
        <v>32.575757575757578</v>
      </c>
      <c r="D66">
        <v>89</v>
      </c>
      <c r="E66" s="43">
        <f>(Tableau918[[#This Row],[hommes]]*100)/Tableau918[[#This Row],[TOTAL]]</f>
        <v>67.424242424242422</v>
      </c>
      <c r="F66">
        <v>132</v>
      </c>
      <c r="I66" t="s">
        <v>46</v>
      </c>
      <c r="J66">
        <v>0</v>
      </c>
      <c r="K66" s="43">
        <v>0</v>
      </c>
      <c r="L66">
        <v>0</v>
      </c>
      <c r="M66" s="43">
        <v>0</v>
      </c>
      <c r="N66">
        <v>0</v>
      </c>
    </row>
    <row r="67" spans="1:18" x14ac:dyDescent="0.25">
      <c r="A67" t="s">
        <v>41</v>
      </c>
      <c r="B67">
        <v>21</v>
      </c>
      <c r="C67" s="43">
        <f>(Tableau918[[#This Row],[femmes]]*100)/Tableau918[[#This Row],[TOTAL]]</f>
        <v>22.105263157894736</v>
      </c>
      <c r="D67">
        <v>74</v>
      </c>
      <c r="E67" s="43">
        <f>(Tableau918[[#This Row],[hommes]]*100)/Tableau918[[#This Row],[TOTAL]]</f>
        <v>77.89473684210526</v>
      </c>
      <c r="F67">
        <v>95</v>
      </c>
      <c r="I67" t="s">
        <v>47</v>
      </c>
      <c r="J67">
        <v>3</v>
      </c>
      <c r="K67" s="43">
        <f>(Tableau1319[[#This Row],[femmes]])*100/Tableau1319[[#This Row],[TOTAL]]</f>
        <v>17.647058823529413</v>
      </c>
      <c r="L67">
        <v>14</v>
      </c>
      <c r="M67" s="43">
        <f>(Tableau1319[[#This Row],[hommes]]*100)/Tableau1319[[#This Row],[TOTAL]]</f>
        <v>82.352941176470594</v>
      </c>
      <c r="N67">
        <v>17</v>
      </c>
    </row>
    <row r="68" spans="1:18" x14ac:dyDescent="0.25">
      <c r="A68" t="s">
        <v>42</v>
      </c>
      <c r="B68">
        <v>6</v>
      </c>
      <c r="C68" s="43">
        <f>(Tableau918[[#This Row],[femmes]]*100)/Tableau918[[#This Row],[TOTAL]]</f>
        <v>21.428571428571427</v>
      </c>
      <c r="D68">
        <v>22</v>
      </c>
      <c r="E68" s="43">
        <f>(Tableau918[[#This Row],[hommes]]*100)/Tableau918[[#This Row],[TOTAL]]</f>
        <v>78.571428571428569</v>
      </c>
      <c r="F68">
        <v>28</v>
      </c>
      <c r="I68" t="s">
        <v>173</v>
      </c>
      <c r="J68">
        <v>6</v>
      </c>
      <c r="K68" s="43">
        <f>(Tableau1319[[#This Row],[femmes]])*100/Tableau1319[[#This Row],[TOTAL]]</f>
        <v>21.428571428571427</v>
      </c>
      <c r="L68">
        <v>22</v>
      </c>
      <c r="M68" s="43">
        <f>(Tableau1319[[#This Row],[hommes]]*100)/Tableau1319[[#This Row],[TOTAL]]</f>
        <v>78.571428571428569</v>
      </c>
      <c r="N68">
        <v>28</v>
      </c>
      <c r="Q68" t="s">
        <v>1859</v>
      </c>
    </row>
    <row r="69" spans="1:18" x14ac:dyDescent="0.25">
      <c r="A69" t="s">
        <v>51</v>
      </c>
      <c r="B69">
        <v>6</v>
      </c>
      <c r="C69" s="43">
        <f>(Tableau918[[#This Row],[femmes]]*100)/Tableau918[[#This Row],[TOTAL]]</f>
        <v>60</v>
      </c>
      <c r="D69">
        <v>4</v>
      </c>
      <c r="E69" s="43">
        <f>(Tableau918[[#This Row],[hommes]]*100)/Tableau918[[#This Row],[TOTAL]]</f>
        <v>40</v>
      </c>
      <c r="F69">
        <v>10</v>
      </c>
      <c r="I69" t="s">
        <v>39</v>
      </c>
      <c r="J69">
        <v>3</v>
      </c>
      <c r="K69" s="43">
        <f>(Tableau1319[[#This Row],[femmes]])*100/Tableau1319[[#This Row],[TOTAL]]</f>
        <v>60</v>
      </c>
      <c r="L69">
        <v>2</v>
      </c>
      <c r="M69" s="43">
        <f>(Tableau1319[[#This Row],[hommes]]*100)/Tableau1319[[#This Row],[TOTAL]]</f>
        <v>40</v>
      </c>
      <c r="N69">
        <v>5</v>
      </c>
      <c r="Q69" t="s">
        <v>1848</v>
      </c>
    </row>
    <row r="70" spans="1:18" x14ac:dyDescent="0.25">
      <c r="A70" t="s">
        <v>990</v>
      </c>
      <c r="B70">
        <v>25</v>
      </c>
      <c r="C70" s="43">
        <f>(Tableau918[[#This Row],[femmes]]*100)/Tableau918[[#This Row],[TOTAL]]</f>
        <v>27.472527472527471</v>
      </c>
      <c r="D70">
        <v>66</v>
      </c>
      <c r="E70" s="43">
        <f>(Tableau918[[#This Row],[hommes]]*100)/Tableau918[[#This Row],[TOTAL]]</f>
        <v>72.527472527472526</v>
      </c>
      <c r="F70">
        <v>91</v>
      </c>
      <c r="I70" t="s">
        <v>52</v>
      </c>
      <c r="J70">
        <v>1</v>
      </c>
      <c r="K70" s="43">
        <f>(Tableau1319[[#This Row],[femmes]])*100/Tableau1319[[#This Row],[TOTAL]]</f>
        <v>12.5</v>
      </c>
      <c r="L70">
        <v>7</v>
      </c>
      <c r="M70" s="43">
        <f>(Tableau1319[[#This Row],[hommes]]*100)/Tableau1319[[#This Row],[TOTAL]]</f>
        <v>87.5</v>
      </c>
      <c r="N70">
        <v>8</v>
      </c>
      <c r="Q70" t="s">
        <v>1850</v>
      </c>
    </row>
    <row r="71" spans="1:18" x14ac:dyDescent="0.25">
      <c r="C71" s="43"/>
      <c r="E71" s="43"/>
      <c r="K71" s="43"/>
      <c r="M71" s="43"/>
    </row>
    <row r="72" spans="1:18" x14ac:dyDescent="0.25">
      <c r="A72" t="s">
        <v>4</v>
      </c>
      <c r="B72">
        <f>SUM(B65:B70)</f>
        <v>113</v>
      </c>
      <c r="C72" s="43">
        <f>(Tableau918[[#This Row],[femmes]]*100)/Tableau918[[#This Row],[TOTAL]]</f>
        <v>29.581151832460733</v>
      </c>
      <c r="D72">
        <f>SUM(D65:D70)</f>
        <v>269</v>
      </c>
      <c r="E72" s="43">
        <f>(Tableau918[[#This Row],[hommes]]*100)/382</f>
        <v>70.418848167539267</v>
      </c>
      <c r="F72">
        <f>SUM(F65:F70)</f>
        <v>382</v>
      </c>
      <c r="K72" s="43"/>
      <c r="M72" s="43"/>
    </row>
    <row r="73" spans="1:18" x14ac:dyDescent="0.25">
      <c r="B73" s="38" t="s">
        <v>1795</v>
      </c>
      <c r="I73" t="s">
        <v>1022</v>
      </c>
      <c r="J73">
        <f>SUM(J65:J71)</f>
        <v>33</v>
      </c>
      <c r="K73" s="43">
        <f>(Tableau1319[[#This Row],[femmes]])*100/Tableau1319[[#This Row],[TOTAL]]</f>
        <v>28.205128205128204</v>
      </c>
      <c r="L73">
        <f>SUM(L65:L71)</f>
        <v>84</v>
      </c>
      <c r="M73" s="43">
        <f>(Tableau1319[[#This Row],[hommes]]*100)/Tableau1319[[#This Row],[TOTAL]]</f>
        <v>71.794871794871796</v>
      </c>
      <c r="N73">
        <f>SUM(N65:N71)</f>
        <v>117</v>
      </c>
    </row>
    <row r="74" spans="1:18" x14ac:dyDescent="0.25">
      <c r="J74" s="38" t="s">
        <v>1796</v>
      </c>
    </row>
    <row r="75" spans="1:18" x14ac:dyDescent="0.25">
      <c r="L75" t="s">
        <v>1847</v>
      </c>
    </row>
    <row r="77" spans="1:18" x14ac:dyDescent="0.25">
      <c r="I77" s="1"/>
    </row>
    <row r="81" spans="1:10" x14ac:dyDescent="0.25">
      <c r="A81" s="55" t="s">
        <v>1871</v>
      </c>
      <c r="B81" s="13"/>
      <c r="C81" s="1" t="s">
        <v>21</v>
      </c>
    </row>
    <row r="82" spans="1:10" x14ac:dyDescent="0.25">
      <c r="B82" s="12" t="s">
        <v>2</v>
      </c>
      <c r="C82" s="12"/>
      <c r="D82" s="12"/>
      <c r="E82" s="14" t="s">
        <v>1</v>
      </c>
      <c r="F82" s="14"/>
      <c r="G82" s="14"/>
    </row>
    <row r="83" spans="1:10" x14ac:dyDescent="0.25">
      <c r="A83" s="2" t="s">
        <v>13</v>
      </c>
      <c r="B83" s="2" t="s">
        <v>14</v>
      </c>
      <c r="C83" s="2" t="s">
        <v>15</v>
      </c>
      <c r="D83" s="2" t="s">
        <v>16</v>
      </c>
      <c r="E83" s="2" t="s">
        <v>18</v>
      </c>
      <c r="F83" s="2" t="s">
        <v>19</v>
      </c>
      <c r="G83" s="2" t="s">
        <v>20</v>
      </c>
    </row>
    <row r="84" spans="1:10" x14ac:dyDescent="0.25">
      <c r="A84" s="2" t="s">
        <v>7</v>
      </c>
      <c r="B84" s="2">
        <v>68.8</v>
      </c>
      <c r="C84" s="42">
        <v>70.42</v>
      </c>
      <c r="D84" s="42">
        <f>(Tableau21[[#This Row],[%Elus]]/Tableau21[[#This Row],[%Candidats]])*100</f>
        <v>102.3546511627907</v>
      </c>
      <c r="E84" s="2">
        <v>31.2</v>
      </c>
      <c r="F84" s="42">
        <v>29.58</v>
      </c>
      <c r="G84" s="42">
        <f>(Tableau21[[#This Row],[%élues]]/Tableau21[[#This Row],[%candidats2]])*100</f>
        <v>94.807692307692307</v>
      </c>
    </row>
    <row r="85" spans="1:10" x14ac:dyDescent="0.25">
      <c r="A85" s="2" t="s">
        <v>8</v>
      </c>
      <c r="B85" s="42">
        <v>72.25</v>
      </c>
      <c r="C85" s="42">
        <v>71.790000000000006</v>
      </c>
      <c r="D85" s="42">
        <f>(Tableau21[[#This Row],[%Elus]]/Tableau21[[#This Row],[%Candidats]])*100</f>
        <v>99.363321799307968</v>
      </c>
      <c r="E85" s="42">
        <v>27.75</v>
      </c>
      <c r="F85" s="42">
        <v>28.21</v>
      </c>
      <c r="G85" s="42">
        <f>(Tableau21[[#This Row],[%élues]]/Tableau21[[#This Row],[%candidats2]])*100</f>
        <v>101.65765765765767</v>
      </c>
      <c r="H85" s="51"/>
      <c r="I85" s="51"/>
      <c r="J85" s="51"/>
    </row>
    <row r="86" spans="1:10" x14ac:dyDescent="0.25">
      <c r="A86" s="2" t="s">
        <v>4</v>
      </c>
      <c r="B86" s="42">
        <f>(B84+B85)/2</f>
        <v>70.525000000000006</v>
      </c>
      <c r="C86" s="42">
        <f t="shared" ref="C86:G86" si="0">(C84+C85)/2</f>
        <v>71.105000000000004</v>
      </c>
      <c r="D86" s="42">
        <f t="shared" si="0"/>
        <v>100.85898648104933</v>
      </c>
      <c r="E86" s="42">
        <f t="shared" si="0"/>
        <v>29.475000000000001</v>
      </c>
      <c r="F86" s="42">
        <f t="shared" si="0"/>
        <v>28.895</v>
      </c>
      <c r="G86" s="42">
        <f t="shared" si="0"/>
        <v>98.232674982674979</v>
      </c>
    </row>
    <row r="87" spans="1:10" x14ac:dyDescent="0.25">
      <c r="A87" s="2"/>
      <c r="B87" s="2"/>
      <c r="C87" s="2"/>
      <c r="D87" s="2"/>
      <c r="E87" s="2"/>
      <c r="F87" s="2"/>
      <c r="G87" s="2"/>
    </row>
    <row r="88" spans="1:10" x14ac:dyDescent="0.25">
      <c r="A88" s="2"/>
      <c r="B88" s="2"/>
      <c r="C88" s="2"/>
      <c r="D88" s="2"/>
      <c r="E88" s="2"/>
      <c r="F88" s="2"/>
      <c r="G88" s="2"/>
    </row>
    <row r="89" spans="1:10" x14ac:dyDescent="0.25">
      <c r="A89" s="2"/>
      <c r="B89" s="2"/>
      <c r="C89" s="2"/>
      <c r="D89" s="2"/>
      <c r="E89" s="2"/>
      <c r="F89" s="2"/>
      <c r="G89" s="2"/>
    </row>
    <row r="90" spans="1:10" x14ac:dyDescent="0.25">
      <c r="A90" s="2"/>
      <c r="B90" s="2"/>
      <c r="C90" s="2"/>
      <c r="D90" s="2"/>
      <c r="E90" s="2"/>
      <c r="F90" s="2"/>
      <c r="G90" s="2"/>
    </row>
    <row r="91" spans="1:10" x14ac:dyDescent="0.25">
      <c r="A91" s="2"/>
      <c r="B91" s="2"/>
      <c r="C91" s="2"/>
      <c r="D91" s="2"/>
      <c r="E91" s="2"/>
      <c r="F91" s="2"/>
      <c r="G91" s="2"/>
    </row>
    <row r="93" spans="1:10" x14ac:dyDescent="0.25">
      <c r="A93" s="1" t="s">
        <v>22</v>
      </c>
    </row>
    <row r="94" spans="1:10" x14ac:dyDescent="0.25">
      <c r="A94" s="1" t="s">
        <v>11</v>
      </c>
      <c r="B94" s="12" t="s">
        <v>2</v>
      </c>
      <c r="C94" s="12"/>
      <c r="D94" s="12"/>
      <c r="E94" s="14" t="s">
        <v>1</v>
      </c>
      <c r="F94" s="14"/>
      <c r="G94" s="14"/>
    </row>
    <row r="95" spans="1:10" x14ac:dyDescent="0.25">
      <c r="A95" t="s">
        <v>23</v>
      </c>
      <c r="B95" t="s">
        <v>17</v>
      </c>
      <c r="C95" t="s">
        <v>24</v>
      </c>
      <c r="D95" t="s">
        <v>16</v>
      </c>
      <c r="E95" t="s">
        <v>25</v>
      </c>
      <c r="F95" t="s">
        <v>19</v>
      </c>
      <c r="G95" t="s">
        <v>20</v>
      </c>
    </row>
    <row r="96" spans="1:10" x14ac:dyDescent="0.25">
      <c r="A96" t="s">
        <v>39</v>
      </c>
      <c r="B96" s="43">
        <v>52.941176470588232</v>
      </c>
      <c r="C96" s="43">
        <v>54</v>
      </c>
      <c r="D96" s="43">
        <f>(Tableau22[[#This Row],[%élus]]/Tableau22[[#This Row],[%candidats]])*100</f>
        <v>102</v>
      </c>
      <c r="E96" s="43">
        <v>47.058823529411768</v>
      </c>
      <c r="F96" s="43">
        <v>46</v>
      </c>
      <c r="G96" s="43">
        <f>(Tableau22[[#This Row],[%élues]]/Tableau22[[#This Row],[%candidates]])*100</f>
        <v>97.749999999999986</v>
      </c>
    </row>
    <row r="97" spans="1:7" x14ac:dyDescent="0.25">
      <c r="A97" t="s">
        <v>40</v>
      </c>
      <c r="B97" s="43">
        <v>67.515923566878982</v>
      </c>
      <c r="C97" s="43">
        <v>67.5</v>
      </c>
      <c r="D97" s="43">
        <f>(Tableau22[[#This Row],[%élus]]/Tableau22[[#This Row],[%candidats]])*100</f>
        <v>99.976415094339615</v>
      </c>
      <c r="E97" s="43">
        <v>32.484076433121018</v>
      </c>
      <c r="F97" s="43">
        <v>32.5</v>
      </c>
      <c r="G97" s="43">
        <f>(Tableau22[[#This Row],[%élues]]/Tableau22[[#This Row],[%candidates]])*100</f>
        <v>100.04901960784314</v>
      </c>
    </row>
    <row r="98" spans="1:7" x14ac:dyDescent="0.25">
      <c r="A98" t="s">
        <v>41</v>
      </c>
      <c r="B98" s="43">
        <v>72.357723577235774</v>
      </c>
      <c r="C98" s="43">
        <v>78</v>
      </c>
      <c r="D98" s="43">
        <f>(Tableau22[[#This Row],[%élus]]/Tableau22[[#This Row],[%candidats]])*100</f>
        <v>107.79775280898876</v>
      </c>
      <c r="E98" s="43">
        <v>27.642276422764226</v>
      </c>
      <c r="F98" s="43">
        <v>22</v>
      </c>
      <c r="G98" s="43">
        <f>(Tableau22[[#This Row],[%élues]]/Tableau22[[#This Row],[%candidates]])*100</f>
        <v>79.588235294117652</v>
      </c>
    </row>
    <row r="99" spans="1:7" x14ac:dyDescent="0.25">
      <c r="A99" t="s">
        <v>42</v>
      </c>
      <c r="B99" s="43">
        <v>82.8125</v>
      </c>
      <c r="C99" s="43">
        <v>79</v>
      </c>
      <c r="D99" s="43">
        <f>(Tableau22[[#This Row],[%élus]]/Tableau22[[#This Row],[%candidats]])*100</f>
        <v>95.396226415094347</v>
      </c>
      <c r="E99" s="43">
        <v>17.1875</v>
      </c>
      <c r="F99" s="43">
        <v>21</v>
      </c>
      <c r="G99" s="43">
        <f>(Tableau22[[#This Row],[%élues]]/Tableau22[[#This Row],[%candidates]])*100</f>
        <v>122.18181818181819</v>
      </c>
    </row>
    <row r="100" spans="1:7" x14ac:dyDescent="0.25">
      <c r="A100" t="s">
        <v>51</v>
      </c>
      <c r="B100" s="43">
        <v>56.410256410256409</v>
      </c>
      <c r="C100" s="43">
        <v>40</v>
      </c>
      <c r="D100" s="43">
        <f>(Tableau22[[#This Row],[%élus]]/Tableau22[[#This Row],[%candidats]])*100</f>
        <v>70.909090909090907</v>
      </c>
      <c r="E100" s="43">
        <v>43.589743589743591</v>
      </c>
      <c r="F100" s="43">
        <v>60</v>
      </c>
      <c r="G100" s="43">
        <f>(Tableau22[[#This Row],[%élues]]/Tableau22[[#This Row],[%candidates]])*100</f>
        <v>137.64705882352942</v>
      </c>
    </row>
    <row r="101" spans="1:7" x14ac:dyDescent="0.25">
      <c r="A101" t="s">
        <v>45</v>
      </c>
      <c r="B101" s="43">
        <v>69.871794871794876</v>
      </c>
      <c r="C101" s="43">
        <v>73</v>
      </c>
      <c r="D101" s="43">
        <f>(Tableau22[[#This Row],[%élus]]/Tableau22[[#This Row],[%candidats]])*100</f>
        <v>104.47706422018348</v>
      </c>
      <c r="E101" s="43">
        <v>30.128205128205128</v>
      </c>
      <c r="F101" s="43">
        <v>27</v>
      </c>
      <c r="G101" s="43">
        <f>(Tableau22[[#This Row],[%élues]]/Tableau22[[#This Row],[%candidates]])*100</f>
        <v>89.61702127659575</v>
      </c>
    </row>
    <row r="108" spans="1:7" x14ac:dyDescent="0.25">
      <c r="A108" s="1" t="s">
        <v>12</v>
      </c>
      <c r="B108" s="12" t="s">
        <v>2</v>
      </c>
      <c r="C108" s="12"/>
      <c r="D108" s="12"/>
      <c r="E108" s="14" t="s">
        <v>1</v>
      </c>
      <c r="F108" s="14"/>
      <c r="G108" s="14"/>
    </row>
    <row r="109" spans="1:7" x14ac:dyDescent="0.25">
      <c r="A109" t="s">
        <v>23</v>
      </c>
      <c r="B109" t="s">
        <v>17</v>
      </c>
      <c r="C109" t="s">
        <v>1840</v>
      </c>
      <c r="D109" t="s">
        <v>1841</v>
      </c>
      <c r="E109" t="s">
        <v>25</v>
      </c>
      <c r="F109" t="s">
        <v>1842</v>
      </c>
      <c r="G109" t="s">
        <v>20</v>
      </c>
    </row>
    <row r="110" spans="1:7" x14ac:dyDescent="0.25">
      <c r="A110" t="s">
        <v>173</v>
      </c>
      <c r="B110" s="43">
        <v>65.709999999999994</v>
      </c>
      <c r="C110" s="43">
        <v>79</v>
      </c>
      <c r="D110" s="43">
        <f>(Tableau2225[[#This Row],[%elus]]/Tableau2225[[#This Row],[%candidats]])*100</f>
        <v>120.22523208035307</v>
      </c>
      <c r="E110" s="43">
        <v>34.29</v>
      </c>
      <c r="F110" s="43">
        <v>21</v>
      </c>
      <c r="G110" s="43">
        <f>(Tableau2225[[#This Row],[%elues]]/Tableau2225[[#This Row],[%candidates]])*100</f>
        <v>61.242344706911631</v>
      </c>
    </row>
    <row r="111" spans="1:7" x14ac:dyDescent="0.25">
      <c r="A111" t="s">
        <v>168</v>
      </c>
      <c r="B111" s="43">
        <v>69.89</v>
      </c>
      <c r="C111" s="43">
        <v>66</v>
      </c>
      <c r="D111" s="43">
        <f>(Tableau2225[[#This Row],[%elus]]/Tableau2225[[#This Row],[%candidats]])*100</f>
        <v>94.434110745457147</v>
      </c>
      <c r="E111" s="43">
        <v>30.11</v>
      </c>
      <c r="F111" s="43">
        <v>34</v>
      </c>
      <c r="G111" s="43">
        <f>(Tableau2225[[#This Row],[%elues]]/Tableau2225[[#This Row],[%candidates]])*100</f>
        <v>112.91929591497842</v>
      </c>
    </row>
    <row r="112" spans="1:7" x14ac:dyDescent="0.25">
      <c r="A112" t="s">
        <v>47</v>
      </c>
      <c r="B112" s="43">
        <v>88.68</v>
      </c>
      <c r="C112" s="43">
        <v>82</v>
      </c>
      <c r="D112" s="43">
        <f>(Tableau2225[[#This Row],[%elus]]/Tableau2225[[#This Row],[%candidats]])*100</f>
        <v>92.467298150654031</v>
      </c>
      <c r="E112" s="43">
        <v>11.32</v>
      </c>
      <c r="F112" s="43">
        <v>18</v>
      </c>
      <c r="G112" s="43">
        <f>(Tableau2225[[#This Row],[%elues]]/Tableau2225[[#This Row],[%candidates]])*100</f>
        <v>159.01060070671377</v>
      </c>
    </row>
    <row r="113" spans="1:10" x14ac:dyDescent="0.25">
      <c r="A113" t="s">
        <v>39</v>
      </c>
      <c r="B113" s="43">
        <v>52.63</v>
      </c>
      <c r="C113" s="43">
        <v>40</v>
      </c>
      <c r="D113" s="43">
        <f>(Tableau2225[[#This Row],[%elus]]/Tableau2225[[#This Row],[%candidats]])*100</f>
        <v>76.002280068402044</v>
      </c>
      <c r="E113" s="43">
        <v>47.37</v>
      </c>
      <c r="F113" s="43">
        <v>60</v>
      </c>
      <c r="G113" s="43">
        <f>(Tableau2225[[#This Row],[%elues]]/Tableau2225[[#This Row],[%candidates]])*100</f>
        <v>126.66244458518049</v>
      </c>
      <c r="H113" s="51"/>
      <c r="I113" s="51"/>
      <c r="J113" s="51"/>
    </row>
    <row r="114" spans="1:10" x14ac:dyDescent="0.25">
      <c r="A114" t="s">
        <v>46</v>
      </c>
      <c r="B114" s="43">
        <v>33.33</v>
      </c>
      <c r="C114" s="43">
        <v>0</v>
      </c>
      <c r="D114" s="43">
        <f>(Tableau2225[[#This Row],[%elus]]/Tableau2225[[#This Row],[%candidats]])*100</f>
        <v>0</v>
      </c>
      <c r="E114" s="43">
        <v>66.67</v>
      </c>
      <c r="F114" s="43">
        <v>0</v>
      </c>
      <c r="G114" s="43">
        <f>(Tableau2225[[#This Row],[%elues]]/Tableau2225[[#This Row],[%candidates]])*100</f>
        <v>0</v>
      </c>
    </row>
    <row r="115" spans="1:10" x14ac:dyDescent="0.25">
      <c r="A115" t="s">
        <v>52</v>
      </c>
      <c r="B115" s="43">
        <v>75</v>
      </c>
      <c r="C115" s="43">
        <v>87.5</v>
      </c>
      <c r="D115" s="43">
        <f>(Tableau2225[[#This Row],[%elus]]/Tableau2225[[#This Row],[%candidats]])*100</f>
        <v>116.66666666666667</v>
      </c>
      <c r="E115" s="43">
        <v>25</v>
      </c>
      <c r="F115" s="43">
        <v>12.5</v>
      </c>
      <c r="G115" s="43">
        <f>(Tableau2225[[#This Row],[%elues]]/Tableau2225[[#This Row],[%candidates]])*100</f>
        <v>50</v>
      </c>
    </row>
    <row r="122" spans="1:10" x14ac:dyDescent="0.25">
      <c r="A122" s="1" t="s">
        <v>26</v>
      </c>
    </row>
    <row r="123" spans="1:10" x14ac:dyDescent="0.25">
      <c r="B123" s="12" t="s">
        <v>2</v>
      </c>
      <c r="C123" s="12"/>
      <c r="D123" s="12"/>
      <c r="E123" s="14" t="s">
        <v>1</v>
      </c>
      <c r="F123" s="14"/>
      <c r="G123" s="14"/>
    </row>
    <row r="124" spans="1:10" x14ac:dyDescent="0.25">
      <c r="A124" s="2" t="s">
        <v>13</v>
      </c>
      <c r="B124" s="2" t="s">
        <v>1025</v>
      </c>
      <c r="C124" s="2" t="s">
        <v>1026</v>
      </c>
      <c r="D124" s="2" t="s">
        <v>1027</v>
      </c>
      <c r="E124" s="2" t="s">
        <v>1028</v>
      </c>
      <c r="F124" s="2" t="s">
        <v>1029</v>
      </c>
      <c r="G124" s="2" t="s">
        <v>1030</v>
      </c>
    </row>
    <row r="125" spans="1:10" x14ac:dyDescent="0.25">
      <c r="A125" s="2" t="s">
        <v>32</v>
      </c>
      <c r="B125" s="2">
        <v>406</v>
      </c>
      <c r="C125" s="2">
        <v>269</v>
      </c>
      <c r="D125" s="42">
        <f>(Tableau2126[[#This Row],[Elus]]/Tableau2126[[#This Row],[Candidats]])*100</f>
        <v>66.256157635467986</v>
      </c>
      <c r="E125" s="2">
        <v>184</v>
      </c>
      <c r="F125" s="2">
        <v>113</v>
      </c>
      <c r="G125" s="42">
        <f>(Tableau2126[[#This Row],[Elues]]/Tableau2126[[#This Row],[Candidates]])*100</f>
        <v>61.413043478260867</v>
      </c>
    </row>
    <row r="126" spans="1:10" x14ac:dyDescent="0.25">
      <c r="A126" s="2" t="s">
        <v>8</v>
      </c>
      <c r="B126" s="2">
        <v>164</v>
      </c>
      <c r="C126" s="2">
        <v>84</v>
      </c>
      <c r="D126" s="42">
        <f>(Tableau2126[[#This Row],[Elus]]/Tableau2126[[#This Row],[Candidats]])*100</f>
        <v>51.219512195121951</v>
      </c>
      <c r="E126" s="2">
        <v>63</v>
      </c>
      <c r="F126" s="2">
        <v>33</v>
      </c>
      <c r="G126" s="42">
        <f>(Tableau2126[[#This Row],[Elues]]/Tableau2126[[#This Row],[Candidates]])*100</f>
        <v>52.380952380952387</v>
      </c>
    </row>
    <row r="127" spans="1:10" x14ac:dyDescent="0.25">
      <c r="A127" s="2" t="s">
        <v>4</v>
      </c>
      <c r="B127" s="2">
        <f>(B125+B126)</f>
        <v>570</v>
      </c>
      <c r="C127" s="2">
        <f>(C125+C126)</f>
        <v>353</v>
      </c>
      <c r="D127" s="42">
        <f>(D125+D126)/2</f>
        <v>58.737834915294968</v>
      </c>
      <c r="E127" s="2">
        <f>SUM(E125+E126)</f>
        <v>247</v>
      </c>
      <c r="F127" s="2">
        <f>SUM(F125+F126)</f>
        <v>146</v>
      </c>
      <c r="G127" s="42">
        <f>(G125+G126)/2</f>
        <v>56.896997929606627</v>
      </c>
    </row>
    <row r="128" spans="1:10" x14ac:dyDescent="0.25">
      <c r="A128" s="2"/>
      <c r="B128" s="2"/>
      <c r="C128" s="2"/>
      <c r="D128" s="2"/>
      <c r="E128" s="2"/>
      <c r="F128" s="2"/>
      <c r="G128" s="2"/>
    </row>
    <row r="129" spans="1:7" x14ac:dyDescent="0.25">
      <c r="A129" s="2"/>
      <c r="B129" s="2"/>
      <c r="C129" s="2"/>
      <c r="D129" s="2"/>
      <c r="E129" s="2"/>
      <c r="F129" s="2"/>
      <c r="G129" s="2"/>
    </row>
    <row r="130" spans="1:7" x14ac:dyDescent="0.25">
      <c r="A130" s="2"/>
      <c r="B130" s="2"/>
      <c r="C130" s="2"/>
      <c r="D130" s="2"/>
      <c r="E130" s="2"/>
      <c r="F130" s="2"/>
      <c r="G130" s="2"/>
    </row>
    <row r="131" spans="1:7" x14ac:dyDescent="0.25">
      <c r="A131" s="2"/>
      <c r="B131" s="2"/>
      <c r="C131" s="2"/>
      <c r="D131" s="2"/>
      <c r="E131" s="2"/>
      <c r="F131" s="2"/>
      <c r="G131" s="2"/>
    </row>
    <row r="132" spans="1:7" x14ac:dyDescent="0.25">
      <c r="A132" s="2"/>
      <c r="B132" s="2"/>
      <c r="C132" s="2"/>
      <c r="D132" s="2"/>
      <c r="E132" s="2"/>
      <c r="F132" s="2"/>
      <c r="G132" s="2"/>
    </row>
    <row r="134" spans="1:7" x14ac:dyDescent="0.25">
      <c r="A134" s="1" t="s">
        <v>27</v>
      </c>
      <c r="B134" s="1"/>
      <c r="C134" s="1"/>
      <c r="D134" s="1"/>
    </row>
    <row r="135" spans="1:7" x14ac:dyDescent="0.25">
      <c r="A135" s="1"/>
      <c r="B135" s="1"/>
      <c r="C135" s="1"/>
      <c r="D135" s="1"/>
    </row>
    <row r="136" spans="1:7" x14ac:dyDescent="0.25">
      <c r="A136" s="1" t="s">
        <v>11</v>
      </c>
      <c r="B136" s="12" t="s">
        <v>2</v>
      </c>
      <c r="C136" s="12"/>
      <c r="D136" s="12"/>
      <c r="E136" s="14" t="s">
        <v>1</v>
      </c>
      <c r="F136" s="14"/>
      <c r="G136" s="14"/>
    </row>
    <row r="137" spans="1:7" x14ac:dyDescent="0.25">
      <c r="A137" t="s">
        <v>23</v>
      </c>
      <c r="B137" t="s">
        <v>1025</v>
      </c>
      <c r="C137" t="s">
        <v>1033</v>
      </c>
      <c r="D137" t="s">
        <v>1031</v>
      </c>
      <c r="E137" t="s">
        <v>1034</v>
      </c>
      <c r="F137" t="s">
        <v>1029</v>
      </c>
      <c r="G137" t="s">
        <v>1035</v>
      </c>
    </row>
    <row r="138" spans="1:7" x14ac:dyDescent="0.25">
      <c r="A138" t="s">
        <v>39</v>
      </c>
      <c r="B138">
        <v>27</v>
      </c>
      <c r="C138">
        <v>14</v>
      </c>
      <c r="D138" s="43">
        <f>(Tableau2227[[#This Row],[élus]]/Tableau2227[[#This Row],[Candidats]])*100</f>
        <v>51.851851851851848</v>
      </c>
      <c r="E138">
        <v>24</v>
      </c>
      <c r="F138">
        <v>12</v>
      </c>
      <c r="G138" s="43">
        <f>(Tableau2227[[#This Row],[Elues]]/Tableau2227[[#This Row],[candidates]])*100</f>
        <v>50</v>
      </c>
    </row>
    <row r="139" spans="1:7" x14ac:dyDescent="0.25">
      <c r="A139" t="s">
        <v>40</v>
      </c>
      <c r="B139">
        <v>106</v>
      </c>
      <c r="C139">
        <v>89</v>
      </c>
      <c r="D139" s="43">
        <f>(Tableau2227[[#This Row],[élus]]/Tableau2227[[#This Row],[Candidats]])*100</f>
        <v>83.962264150943398</v>
      </c>
      <c r="E139">
        <v>51</v>
      </c>
      <c r="F139">
        <v>43</v>
      </c>
      <c r="G139" s="43">
        <f>(Tableau2227[[#This Row],[Elues]]/Tableau2227[[#This Row],[candidates]])*100</f>
        <v>84.313725490196077</v>
      </c>
    </row>
    <row r="140" spans="1:7" x14ac:dyDescent="0.25">
      <c r="A140" t="s">
        <v>41</v>
      </c>
      <c r="B140">
        <v>89</v>
      </c>
      <c r="C140">
        <v>74</v>
      </c>
      <c r="D140" s="43">
        <f>(Tableau2227[[#This Row],[élus]]/Tableau2227[[#This Row],[Candidats]])*100</f>
        <v>83.146067415730343</v>
      </c>
      <c r="E140">
        <v>34</v>
      </c>
      <c r="F140">
        <v>21</v>
      </c>
      <c r="G140" s="43">
        <f>(Tableau2227[[#This Row],[Elues]]/Tableau2227[[#This Row],[candidates]])*100</f>
        <v>61.764705882352942</v>
      </c>
    </row>
    <row r="141" spans="1:7" x14ac:dyDescent="0.25">
      <c r="A141" t="s">
        <v>42</v>
      </c>
      <c r="B141">
        <v>53</v>
      </c>
      <c r="C141">
        <v>22</v>
      </c>
      <c r="D141" s="43">
        <f>(Tableau2227[[#This Row],[élus]]/Tableau2227[[#This Row],[Candidats]])*100</f>
        <v>41.509433962264154</v>
      </c>
      <c r="E141">
        <v>11</v>
      </c>
      <c r="F141">
        <v>6</v>
      </c>
      <c r="G141" s="43">
        <f>(Tableau2227[[#This Row],[Elues]]/Tableau2227[[#This Row],[candidates]])*100</f>
        <v>54.54545454545454</v>
      </c>
    </row>
    <row r="142" spans="1:7" x14ac:dyDescent="0.25">
      <c r="A142" t="s">
        <v>51</v>
      </c>
      <c r="B142">
        <v>22</v>
      </c>
      <c r="C142">
        <v>4</v>
      </c>
      <c r="D142" s="43">
        <f>(Tableau2227[[#This Row],[élus]]/Tableau2227[[#This Row],[Candidats]])*100</f>
        <v>18.181818181818183</v>
      </c>
      <c r="E142">
        <v>17</v>
      </c>
      <c r="F142">
        <v>6</v>
      </c>
      <c r="G142" s="43">
        <f>(Tableau2227[[#This Row],[Elues]]/Tableau2227[[#This Row],[candidates]])*100</f>
        <v>35.294117647058826</v>
      </c>
    </row>
    <row r="143" spans="1:7" x14ac:dyDescent="0.25">
      <c r="A143" t="s">
        <v>990</v>
      </c>
      <c r="B143">
        <v>109</v>
      </c>
      <c r="C143">
        <v>66</v>
      </c>
      <c r="D143" s="43">
        <f>(Tableau2227[[#This Row],[élus]]/Tableau2227[[#This Row],[Candidats]])*100</f>
        <v>60.550458715596335</v>
      </c>
      <c r="E143">
        <v>47</v>
      </c>
      <c r="F143">
        <v>25</v>
      </c>
      <c r="G143" s="43">
        <f>(Tableau2227[[#This Row],[Elues]]/Tableau2227[[#This Row],[candidates]])*100</f>
        <v>53.191489361702125</v>
      </c>
    </row>
    <row r="150" spans="1:7" x14ac:dyDescent="0.25">
      <c r="A150" s="1" t="s">
        <v>12</v>
      </c>
      <c r="B150" s="12" t="s">
        <v>2</v>
      </c>
      <c r="C150" s="12"/>
      <c r="D150" s="12"/>
      <c r="E150" s="14" t="s">
        <v>1</v>
      </c>
      <c r="F150" s="14"/>
      <c r="G150" s="14"/>
    </row>
    <row r="151" spans="1:7" x14ac:dyDescent="0.25">
      <c r="A151" t="s">
        <v>23</v>
      </c>
      <c r="B151" t="s">
        <v>1025</v>
      </c>
      <c r="C151" t="s">
        <v>1026</v>
      </c>
      <c r="D151" t="s">
        <v>1031</v>
      </c>
      <c r="E151" t="s">
        <v>1028</v>
      </c>
      <c r="F151" t="s">
        <v>1036</v>
      </c>
      <c r="G151" t="s">
        <v>1032</v>
      </c>
    </row>
    <row r="152" spans="1:7" x14ac:dyDescent="0.25">
      <c r="A152" t="s">
        <v>173</v>
      </c>
      <c r="B152">
        <v>23</v>
      </c>
      <c r="C152">
        <v>22</v>
      </c>
      <c r="D152" s="43">
        <f>(Tableau222528[[#This Row],[Elus]]/Tableau222528[[#This Row],[Candidats]])*100</f>
        <v>95.652173913043484</v>
      </c>
      <c r="E152">
        <v>12</v>
      </c>
      <c r="F152">
        <v>6</v>
      </c>
      <c r="G152" s="43">
        <f>(Tableau222528[[#This Row],[élues]]/Tableau222528[[#This Row],[Candidates]])*100</f>
        <v>50</v>
      </c>
    </row>
    <row r="153" spans="1:7" x14ac:dyDescent="0.25">
      <c r="A153" t="s">
        <v>168</v>
      </c>
      <c r="B153">
        <v>65</v>
      </c>
      <c r="C153">
        <v>39</v>
      </c>
      <c r="D153" s="43">
        <f>(Tableau222528[[#This Row],[Elus]]/Tableau222528[[#This Row],[Candidats]])*100</f>
        <v>60</v>
      </c>
      <c r="E153">
        <v>28</v>
      </c>
      <c r="F153">
        <v>20</v>
      </c>
      <c r="G153" s="43">
        <f>(Tableau222528[[#This Row],[élues]]/Tableau222528[[#This Row],[Candidates]])*100</f>
        <v>71.428571428571431</v>
      </c>
    </row>
    <row r="154" spans="1:7" x14ac:dyDescent="0.25">
      <c r="A154" t="s">
        <v>47</v>
      </c>
      <c r="B154">
        <v>47</v>
      </c>
      <c r="C154">
        <v>14</v>
      </c>
      <c r="D154" s="43">
        <f>(Tableau222528[[#This Row],[Elus]]/Tableau222528[[#This Row],[Candidats]])*100</f>
        <v>29.787234042553191</v>
      </c>
      <c r="E154">
        <v>6</v>
      </c>
      <c r="F154">
        <v>3</v>
      </c>
      <c r="G154" s="43">
        <f>(Tableau222528[[#This Row],[élues]]/Tableau222528[[#This Row],[Candidates]])*100</f>
        <v>50</v>
      </c>
    </row>
    <row r="155" spans="1:7" x14ac:dyDescent="0.25">
      <c r="A155" t="s">
        <v>39</v>
      </c>
      <c r="B155">
        <v>10</v>
      </c>
      <c r="C155">
        <v>2</v>
      </c>
      <c r="D155" s="43">
        <f>(Tableau222528[[#This Row],[Elus]]/Tableau222528[[#This Row],[Candidats]])*100</f>
        <v>20</v>
      </c>
      <c r="E155">
        <v>9</v>
      </c>
      <c r="F155">
        <v>3</v>
      </c>
      <c r="G155" s="43">
        <f>(Tableau222528[[#This Row],[élues]]/Tableau222528[[#This Row],[Candidates]])*100</f>
        <v>33.333333333333329</v>
      </c>
    </row>
    <row r="156" spans="1:7" x14ac:dyDescent="0.25">
      <c r="A156" t="s">
        <v>46</v>
      </c>
      <c r="B156">
        <v>1</v>
      </c>
      <c r="C156">
        <v>0</v>
      </c>
      <c r="D156" s="43">
        <f>(Tableau222528[[#This Row],[Elus]]/Tableau222528[[#This Row],[Candidats]])*100</f>
        <v>0</v>
      </c>
      <c r="E156">
        <v>2</v>
      </c>
      <c r="F156">
        <v>0</v>
      </c>
      <c r="G156" s="43">
        <f>(Tableau222528[[#This Row],[élues]]/Tableau222528[[#This Row],[Candidates]])*100</f>
        <v>0</v>
      </c>
    </row>
    <row r="157" spans="1:7" x14ac:dyDescent="0.25">
      <c r="A157" t="s">
        <v>52</v>
      </c>
      <c r="B157">
        <v>18</v>
      </c>
      <c r="C157">
        <v>7</v>
      </c>
      <c r="D157" s="43">
        <f>(Tableau222528[[#This Row],[Elus]]/Tableau222528[[#This Row],[Candidats]])*100</f>
        <v>38.888888888888893</v>
      </c>
      <c r="E157">
        <v>6</v>
      </c>
      <c r="F157">
        <v>1</v>
      </c>
      <c r="G157" s="43">
        <f>(Tableau222528[[#This Row],[élues]]/Tableau222528[[#This Row],[Candidates]])*100</f>
        <v>16.666666666666664</v>
      </c>
    </row>
    <row r="163" spans="1:31" x14ac:dyDescent="0.25">
      <c r="A163" s="39" t="s">
        <v>28</v>
      </c>
      <c r="B163" s="39"/>
      <c r="C163" s="39"/>
      <c r="D163" s="39"/>
      <c r="E163" s="39"/>
    </row>
    <row r="164" spans="1:31" ht="15.75" thickBot="1" x14ac:dyDescent="0.3">
      <c r="A164" s="1"/>
      <c r="B164" s="1"/>
      <c r="C164" s="1"/>
      <c r="D164" s="1"/>
      <c r="E164" s="1"/>
      <c r="J164" s="18" t="s">
        <v>1866</v>
      </c>
      <c r="K164" s="18"/>
      <c r="L164" s="45"/>
      <c r="M164" s="45"/>
      <c r="N164" s="45"/>
      <c r="P164" s="12" t="s">
        <v>1865</v>
      </c>
      <c r="Q164" s="12"/>
      <c r="R164" s="12"/>
      <c r="S164" s="12"/>
      <c r="V164" s="49" t="s">
        <v>1800</v>
      </c>
      <c r="W164" s="1" t="s">
        <v>1801</v>
      </c>
      <c r="Z164" t="s">
        <v>1802</v>
      </c>
      <c r="AC164" s="1">
        <v>16</v>
      </c>
      <c r="AE164" s="50" t="s">
        <v>1803</v>
      </c>
    </row>
    <row r="165" spans="1:31" ht="15.75" thickTop="1" x14ac:dyDescent="0.25">
      <c r="A165" s="11" t="s">
        <v>30</v>
      </c>
      <c r="B165" s="11"/>
      <c r="C165" s="11"/>
      <c r="D165" s="11"/>
      <c r="J165" t="s">
        <v>32</v>
      </c>
      <c r="L165" t="s">
        <v>33</v>
      </c>
      <c r="P165" t="s">
        <v>7</v>
      </c>
      <c r="R165" t="s">
        <v>33</v>
      </c>
      <c r="Z165" t="s">
        <v>1864</v>
      </c>
      <c r="AC165" s="1">
        <f>SUM(AC169+AC172)</f>
        <v>105</v>
      </c>
      <c r="AE165" s="50"/>
    </row>
    <row r="166" spans="1:31" x14ac:dyDescent="0.25">
      <c r="A166" t="s">
        <v>7</v>
      </c>
      <c r="E166" t="s">
        <v>29</v>
      </c>
      <c r="J166" t="s">
        <v>1798</v>
      </c>
      <c r="L166" t="s">
        <v>1799</v>
      </c>
      <c r="P166" t="s">
        <v>1798</v>
      </c>
      <c r="R166" t="s">
        <v>1891</v>
      </c>
      <c r="AC166" s="1"/>
      <c r="AE166" s="50"/>
    </row>
    <row r="167" spans="1:31" x14ac:dyDescent="0.25">
      <c r="A167" t="s">
        <v>1880</v>
      </c>
      <c r="E167" t="s">
        <v>1828</v>
      </c>
      <c r="J167" t="s">
        <v>1797</v>
      </c>
      <c r="AC167" s="1"/>
      <c r="AE167" s="50"/>
    </row>
    <row r="168" spans="1:31" x14ac:dyDescent="0.25">
      <c r="W168" s="1" t="s">
        <v>11</v>
      </c>
      <c r="Z168" t="s">
        <v>1802</v>
      </c>
      <c r="AC168" s="1">
        <v>5</v>
      </c>
      <c r="AE168" s="50" t="s">
        <v>1804</v>
      </c>
    </row>
    <row r="169" spans="1:31" x14ac:dyDescent="0.25">
      <c r="A169" s="11" t="s">
        <v>31</v>
      </c>
      <c r="B169" s="11"/>
      <c r="C169" s="11"/>
      <c r="D169" s="11"/>
      <c r="E169" s="11"/>
      <c r="Z169" t="s">
        <v>1864</v>
      </c>
      <c r="AC169" s="1">
        <v>54</v>
      </c>
      <c r="AE169" s="50"/>
    </row>
    <row r="170" spans="1:31" x14ac:dyDescent="0.25">
      <c r="A170" t="s">
        <v>32</v>
      </c>
      <c r="E170" t="s">
        <v>33</v>
      </c>
      <c r="K170" t="s">
        <v>1789</v>
      </c>
      <c r="Q170" t="s">
        <v>1789</v>
      </c>
      <c r="AC170" s="1"/>
      <c r="AE170" s="50"/>
    </row>
    <row r="171" spans="1:31" x14ac:dyDescent="0.25">
      <c r="A171" t="s">
        <v>1808</v>
      </c>
      <c r="E171" t="s">
        <v>1829</v>
      </c>
      <c r="W171" s="1" t="s">
        <v>12</v>
      </c>
      <c r="Z171" t="s">
        <v>1802</v>
      </c>
      <c r="AC171" s="1">
        <v>11</v>
      </c>
      <c r="AE171" s="50" t="s">
        <v>1805</v>
      </c>
    </row>
    <row r="172" spans="1:31" x14ac:dyDescent="0.25">
      <c r="Z172" t="s">
        <v>1864</v>
      </c>
      <c r="AC172" s="1">
        <v>51</v>
      </c>
    </row>
    <row r="173" spans="1:31" x14ac:dyDescent="0.25">
      <c r="C173" t="s">
        <v>1882</v>
      </c>
    </row>
    <row r="180" spans="1:14" x14ac:dyDescent="0.25">
      <c r="B180" s="44"/>
    </row>
    <row r="186" spans="1:14" ht="15.75" x14ac:dyDescent="0.25">
      <c r="A186" s="30"/>
    </row>
    <row r="187" spans="1:14" x14ac:dyDescent="0.25">
      <c r="A187" s="25" t="s">
        <v>1863</v>
      </c>
      <c r="B187" s="19"/>
      <c r="C187" s="19"/>
    </row>
    <row r="189" spans="1:14" x14ac:dyDescent="0.25">
      <c r="A189" s="1" t="s">
        <v>1861</v>
      </c>
      <c r="B189" s="1"/>
      <c r="C189" s="1"/>
      <c r="D189" s="1"/>
      <c r="H189" s="1" t="s">
        <v>1862</v>
      </c>
      <c r="I189" s="1"/>
      <c r="J189" s="1"/>
      <c r="K189" s="1"/>
    </row>
    <row r="190" spans="1:14" x14ac:dyDescent="0.25">
      <c r="B190" s="20" t="s">
        <v>1</v>
      </c>
      <c r="C190" s="7"/>
      <c r="D190" s="8" t="s">
        <v>2</v>
      </c>
      <c r="E190" s="8"/>
      <c r="I190" s="20" t="s">
        <v>1</v>
      </c>
      <c r="J190" s="7"/>
      <c r="K190" s="8" t="s">
        <v>2</v>
      </c>
      <c r="L190" s="8"/>
    </row>
    <row r="191" spans="1:14" x14ac:dyDescent="0.25">
      <c r="A191" t="s">
        <v>34</v>
      </c>
      <c r="B191" t="s">
        <v>1791</v>
      </c>
      <c r="C191" t="s">
        <v>1793</v>
      </c>
      <c r="D191" t="s">
        <v>1792</v>
      </c>
      <c r="E191" t="s">
        <v>1794</v>
      </c>
      <c r="F191" t="s">
        <v>4</v>
      </c>
      <c r="H191" t="s">
        <v>34</v>
      </c>
      <c r="I191" t="s">
        <v>1791</v>
      </c>
      <c r="J191" t="s">
        <v>1793</v>
      </c>
      <c r="K191" t="s">
        <v>1792</v>
      </c>
      <c r="L191" t="s">
        <v>1794</v>
      </c>
      <c r="M191" t="s">
        <v>4</v>
      </c>
    </row>
    <row r="192" spans="1:14" x14ac:dyDescent="0.25">
      <c r="A192" t="s">
        <v>368</v>
      </c>
      <c r="B192">
        <v>5</v>
      </c>
      <c r="C192" s="43">
        <f>(Tableau28[[#This Row],[nombre femmes]]*100)/Tableau28[[#This Row],[TOTAL]]</f>
        <v>16.666666666666668</v>
      </c>
      <c r="D192">
        <v>25</v>
      </c>
      <c r="E192" s="43">
        <f>(Tableau28[[#This Row],[nombre hommes]]*100)/Tableau28[[#This Row],[TOTAL]]</f>
        <v>83.333333333333329</v>
      </c>
      <c r="F192">
        <f>SUM(Tableau28[[#This Row],[nombre femmes]]+Tableau28[[#This Row],[nombre hommes]])</f>
        <v>30</v>
      </c>
      <c r="H192" t="s">
        <v>1771</v>
      </c>
      <c r="I192">
        <v>5</v>
      </c>
      <c r="J192" s="43">
        <f>(Tableau2831[[#This Row],[nombre femmes]]*100)/Tableau2831[[#This Row],[TOTAL]]</f>
        <v>20</v>
      </c>
      <c r="K192">
        <v>20</v>
      </c>
      <c r="L192" s="43">
        <f>(Tableau2831[[#This Row],[nombre hommes]]*100)/Tableau2831[[#This Row],[TOTAL]]</f>
        <v>80</v>
      </c>
      <c r="M192">
        <f>SUM(Tableau2831[[#This Row],[nombre femmes]]+Tableau2831[[#This Row],[nombre hommes]])</f>
        <v>25</v>
      </c>
      <c r="N192" t="s">
        <v>1875</v>
      </c>
    </row>
    <row r="193" spans="1:14" x14ac:dyDescent="0.25">
      <c r="A193" t="s">
        <v>1757</v>
      </c>
      <c r="B193">
        <v>22</v>
      </c>
      <c r="C193" s="43">
        <f>(Tableau28[[#This Row],[nombre femmes]]*100)/Tableau28[[#This Row],[TOTAL]]</f>
        <v>36.065573770491802</v>
      </c>
      <c r="D193">
        <v>39</v>
      </c>
      <c r="E193" s="43">
        <f>(Tableau28[[#This Row],[nombre hommes]]*100)/Tableau28[[#This Row],[TOTAL]]</f>
        <v>63.934426229508198</v>
      </c>
      <c r="F193">
        <f>SUM(Tableau28[[#This Row],[nombre femmes]]+Tableau28[[#This Row],[nombre hommes]])</f>
        <v>61</v>
      </c>
      <c r="H193" t="s">
        <v>1757</v>
      </c>
      <c r="I193">
        <v>18</v>
      </c>
      <c r="J193" s="43">
        <f>(Tableau2831[[#This Row],[nombre femmes]]*100)/Tableau2831[[#This Row],[TOTAL]]</f>
        <v>40</v>
      </c>
      <c r="K193">
        <v>27</v>
      </c>
      <c r="L193" s="43">
        <f>(Tableau2831[[#This Row],[nombre hommes]]*100)/Tableau2831[[#This Row],[TOTAL]]</f>
        <v>60</v>
      </c>
      <c r="M193">
        <f>SUM(Tableau2831[[#This Row],[nombre femmes]]+Tableau2831[[#This Row],[nombre hommes]])</f>
        <v>45</v>
      </c>
    </row>
    <row r="194" spans="1:14" x14ac:dyDescent="0.25">
      <c r="A194" t="s">
        <v>508</v>
      </c>
      <c r="B194">
        <v>16</v>
      </c>
      <c r="C194" s="43">
        <f>(Tableau28[[#This Row],[nombre femmes]]*100)/Tableau28[[#This Row],[TOTAL]]</f>
        <v>50</v>
      </c>
      <c r="D194">
        <v>16</v>
      </c>
      <c r="E194" s="43">
        <f>(Tableau28[[#This Row],[nombre hommes]]*100)/Tableau28[[#This Row],[TOTAL]]</f>
        <v>50</v>
      </c>
      <c r="F194">
        <f>SUM(Tableau28[[#This Row],[nombre femmes]]+Tableau28[[#This Row],[nombre hommes]])</f>
        <v>32</v>
      </c>
      <c r="H194" t="s">
        <v>508</v>
      </c>
      <c r="I194">
        <v>13</v>
      </c>
      <c r="J194" s="43">
        <f>(Tableau2831[[#This Row],[nombre femmes]]*100)/Tableau2831[[#This Row],[TOTAL]]</f>
        <v>46.428571428571431</v>
      </c>
      <c r="K194">
        <v>15</v>
      </c>
      <c r="L194" s="43">
        <f>(Tableau2831[[#This Row],[nombre hommes]]*100)/Tableau2831[[#This Row],[TOTAL]]</f>
        <v>53.571428571428569</v>
      </c>
      <c r="M194">
        <f>SUM(Tableau2831[[#This Row],[nombre femmes]]+Tableau2831[[#This Row],[nombre hommes]])</f>
        <v>28</v>
      </c>
      <c r="N194" t="s">
        <v>1876</v>
      </c>
    </row>
    <row r="195" spans="1:14" x14ac:dyDescent="0.25">
      <c r="A195" t="s">
        <v>563</v>
      </c>
      <c r="B195">
        <v>20</v>
      </c>
      <c r="C195" s="43">
        <f>(Tableau28[[#This Row],[nombre femmes]]*100)/Tableau28[[#This Row],[TOTAL]]</f>
        <v>41.666666666666664</v>
      </c>
      <c r="D195">
        <v>28</v>
      </c>
      <c r="E195" s="43">
        <f>(Tableau28[[#This Row],[nombre hommes]]*100)/Tableau28[[#This Row],[TOTAL]]</f>
        <v>58.333333333333336</v>
      </c>
      <c r="F195">
        <f>SUM(Tableau28[[#This Row],[nombre femmes]]+Tableau28[[#This Row],[nombre hommes]])</f>
        <v>48</v>
      </c>
      <c r="H195" t="s">
        <v>563</v>
      </c>
      <c r="I195">
        <v>20</v>
      </c>
      <c r="J195" s="43">
        <f>(Tableau2831[[#This Row],[nombre femmes]]*100)/Tableau2831[[#This Row],[TOTAL]]</f>
        <v>44.444444444444443</v>
      </c>
      <c r="K195">
        <v>25</v>
      </c>
      <c r="L195" s="43">
        <f>(Tableau2831[[#This Row],[nombre hommes]]*100)/Tableau2831[[#This Row],[TOTAL]]</f>
        <v>55.555555555555557</v>
      </c>
      <c r="M195">
        <f>SUM(Tableau2831[[#This Row],[nombre femmes]]+Tableau2831[[#This Row],[nombre hommes]])</f>
        <v>45</v>
      </c>
    </row>
    <row r="196" spans="1:14" x14ac:dyDescent="0.25">
      <c r="A196" t="s">
        <v>593</v>
      </c>
      <c r="B196">
        <v>23</v>
      </c>
      <c r="C196" s="43">
        <f>(Tableau28[[#This Row],[nombre femmes]]*100)/Tableau28[[#This Row],[TOTAL]]</f>
        <v>28.048780487804876</v>
      </c>
      <c r="D196">
        <v>59</v>
      </c>
      <c r="E196" s="43">
        <f>(Tableau28[[#This Row],[nombre hommes]]*100)/Tableau28[[#This Row],[TOTAL]]</f>
        <v>71.951219512195124</v>
      </c>
      <c r="F196">
        <f>SUM(Tableau28[[#This Row],[nombre femmes]]+Tableau28[[#This Row],[nombre hommes]])</f>
        <v>82</v>
      </c>
      <c r="H196" t="s">
        <v>1788</v>
      </c>
      <c r="I196">
        <v>15</v>
      </c>
      <c r="J196" s="43">
        <f>(Tableau2831[[#This Row],[nombre femmes]]*100)/Tableau2831[[#This Row],[TOTAL]]</f>
        <v>25</v>
      </c>
      <c r="K196">
        <v>45</v>
      </c>
      <c r="L196" s="43">
        <f>(Tableau2831[[#This Row],[nombre hommes]]*100)/Tableau2831[[#This Row],[TOTAL]]</f>
        <v>75</v>
      </c>
      <c r="M196">
        <f>SUM(Tableau2831[[#This Row],[nombre femmes]]+Tableau2831[[#This Row],[nombre hommes]])</f>
        <v>60</v>
      </c>
    </row>
    <row r="197" spans="1:14" x14ac:dyDescent="0.25">
      <c r="A197" t="s">
        <v>822</v>
      </c>
      <c r="B197">
        <v>34</v>
      </c>
      <c r="C197" s="43">
        <f>(Tableau28[[#This Row],[nombre femmes]]*100)/Tableau28[[#This Row],[TOTAL]]</f>
        <v>41.463414634146339</v>
      </c>
      <c r="D197">
        <v>48</v>
      </c>
      <c r="E197" s="43">
        <f>(Tableau28[[#This Row],[nombre hommes]]*100)/Tableau28[[#This Row],[TOTAL]]</f>
        <v>58.536585365853661</v>
      </c>
      <c r="F197">
        <f>SUM(Tableau28[[#This Row],[nombre femmes]]+Tableau28[[#This Row],[nombre hommes]])</f>
        <v>82</v>
      </c>
      <c r="H197" t="s">
        <v>822</v>
      </c>
      <c r="I197">
        <v>24</v>
      </c>
      <c r="J197" s="43">
        <f>(Tableau2831[[#This Row],[nombre femmes]]*100)/Tableau2831[[#This Row],[TOTAL]]</f>
        <v>40.677966101694913</v>
      </c>
      <c r="K197">
        <v>35</v>
      </c>
      <c r="L197" s="43">
        <f>(Tableau2831[[#This Row],[nombre hommes]]*100)/Tableau2831[[#This Row],[TOTAL]]</f>
        <v>59.322033898305087</v>
      </c>
      <c r="M197">
        <f>SUM(Tableau2831[[#This Row],[nombre femmes]]+Tableau2831[[#This Row],[nombre hommes]])</f>
        <v>59</v>
      </c>
      <c r="N197" t="s">
        <v>1874</v>
      </c>
    </row>
    <row r="198" spans="1:14" x14ac:dyDescent="0.25">
      <c r="A198" t="s">
        <v>1783</v>
      </c>
      <c r="B198">
        <v>17</v>
      </c>
      <c r="C198" s="43">
        <f>(Tableau28[[#This Row],[nombre femmes]]*100)/Tableau28[[#This Row],[TOTAL]]</f>
        <v>44.736842105263158</v>
      </c>
      <c r="D198">
        <v>21</v>
      </c>
      <c r="E198" s="43">
        <f>(Tableau28[[#This Row],[nombre hommes]]*100)/Tableau28[[#This Row],[TOTAL]]</f>
        <v>55.263157894736842</v>
      </c>
      <c r="F198">
        <f>SUM(Tableau28[[#This Row],[nombre femmes]]+Tableau28[[#This Row],[nombre hommes]])</f>
        <v>38</v>
      </c>
      <c r="H198" t="s">
        <v>1783</v>
      </c>
      <c r="I198">
        <v>15</v>
      </c>
      <c r="J198" s="43">
        <f>(Tableau2831[[#This Row],[nombre femmes]]*100)/Tableau2831[[#This Row],[TOTAL]]</f>
        <v>50</v>
      </c>
      <c r="K198">
        <v>15</v>
      </c>
      <c r="L198" s="43">
        <f>(Tableau2831[[#This Row],[nombre hommes]]*100)/Tableau2831[[#This Row],[TOTAL]]</f>
        <v>50</v>
      </c>
      <c r="M198">
        <f>SUM(Tableau2831[[#This Row],[nombre femmes]]+Tableau2831[[#This Row],[nombre hommes]])</f>
        <v>30</v>
      </c>
      <c r="N198" t="s">
        <v>1885</v>
      </c>
    </row>
    <row r="199" spans="1:14" x14ac:dyDescent="0.25">
      <c r="A199" t="s">
        <v>1784</v>
      </c>
      <c r="B199">
        <v>27</v>
      </c>
      <c r="C199" s="43">
        <f>(Tableau28[[#This Row],[nombre femmes]]*100)/Tableau28[[#This Row],[TOTAL]]</f>
        <v>40.909090909090907</v>
      </c>
      <c r="D199">
        <v>39</v>
      </c>
      <c r="E199" s="43">
        <f>(Tableau28[[#This Row],[nombre hommes]]*100)/Tableau28[[#This Row],[TOTAL]]</f>
        <v>59.090909090909093</v>
      </c>
      <c r="F199">
        <f>SUM(Tableau28[[#This Row],[nombre femmes]]+Tableau28[[#This Row],[nombre hommes]])</f>
        <v>66</v>
      </c>
      <c r="H199" t="s">
        <v>1784</v>
      </c>
      <c r="I199">
        <v>25</v>
      </c>
      <c r="J199" s="43">
        <f>(Tableau2831[[#This Row],[nombre femmes]]*100)/Tableau2831[[#This Row],[TOTAL]]</f>
        <v>42.372881355932201</v>
      </c>
      <c r="K199">
        <v>34</v>
      </c>
      <c r="L199" s="43">
        <f>(Tableau2831[[#This Row],[nombre hommes]]*100)/Tableau2831[[#This Row],[TOTAL]]</f>
        <v>57.627118644067799</v>
      </c>
      <c r="M199">
        <f>SUM(Tableau2831[[#This Row],[nombre femmes]]+Tableau2831[[#This Row],[nombre hommes]])</f>
        <v>59</v>
      </c>
      <c r="N199" t="s">
        <v>1878</v>
      </c>
    </row>
    <row r="200" spans="1:14" x14ac:dyDescent="0.25">
      <c r="A200" t="s">
        <v>1785</v>
      </c>
      <c r="B200">
        <v>25</v>
      </c>
      <c r="C200" s="43">
        <f>(Tableau28[[#This Row],[nombre femmes]]*100)/Tableau28[[#This Row],[TOTAL]]</f>
        <v>28.40909090909091</v>
      </c>
      <c r="D200">
        <v>63</v>
      </c>
      <c r="E200" s="43">
        <f>(Tableau28[[#This Row],[nombre hommes]]*100)/Tableau28[[#This Row],[TOTAL]]</f>
        <v>71.590909090909093</v>
      </c>
      <c r="F200">
        <f>SUM(Tableau28[[#This Row],[nombre femmes]]+Tableau28[[#This Row],[nombre hommes]])</f>
        <v>88</v>
      </c>
      <c r="H200" t="s">
        <v>1785</v>
      </c>
      <c r="I200">
        <v>22</v>
      </c>
      <c r="J200" s="43">
        <f>(Tableau2831[[#This Row],[nombre femmes]]*100)/Tableau2831[[#This Row],[TOTAL]]</f>
        <v>36.666666666666664</v>
      </c>
      <c r="K200">
        <v>38</v>
      </c>
      <c r="L200" s="43">
        <f>(Tableau2831[[#This Row],[nombre hommes]]*100)/Tableau2831[[#This Row],[TOTAL]]</f>
        <v>63.333333333333336</v>
      </c>
      <c r="M200">
        <f>SUM(Tableau2831[[#This Row],[nombre femmes]]+Tableau2831[[#This Row],[nombre hommes]])</f>
        <v>60</v>
      </c>
    </row>
    <row r="201" spans="1:14" x14ac:dyDescent="0.25">
      <c r="A201" t="s">
        <v>1786</v>
      </c>
      <c r="B201">
        <v>22</v>
      </c>
      <c r="C201" s="43">
        <f>(Tableau28[[#This Row],[nombre femmes]]*100)/Tableau28[[#This Row],[TOTAL]]</f>
        <v>34.375</v>
      </c>
      <c r="D201">
        <v>42</v>
      </c>
      <c r="E201" s="43">
        <f>(Tableau28[[#This Row],[nombre hommes]]*100)/Tableau28[[#This Row],[TOTAL]]</f>
        <v>65.625</v>
      </c>
      <c r="F201">
        <f>SUM(Tableau28[[#This Row],[nombre femmes]]+Tableau28[[#This Row],[nombre hommes]])</f>
        <v>64</v>
      </c>
      <c r="H201" t="s">
        <v>1786</v>
      </c>
      <c r="I201">
        <v>17</v>
      </c>
      <c r="J201" s="43">
        <f>(Tableau2831[[#This Row],[nombre femmes]]*100)/Tableau2831[[#This Row],[TOTAL]]</f>
        <v>31.481481481481481</v>
      </c>
      <c r="K201">
        <v>37</v>
      </c>
      <c r="L201" s="43">
        <f>(Tableau2831[[#This Row],[nombre hommes]]*100)/Tableau2831[[#This Row],[TOTAL]]</f>
        <v>68.518518518518519</v>
      </c>
      <c r="M201">
        <f>SUM(Tableau2831[[#This Row],[nombre femmes]]+Tableau2831[[#This Row],[nombre hommes]])</f>
        <v>54</v>
      </c>
      <c r="N201" t="s">
        <v>1873</v>
      </c>
    </row>
    <row r="202" spans="1:14" x14ac:dyDescent="0.25">
      <c r="A202" t="s">
        <v>1787</v>
      </c>
      <c r="B202">
        <v>11</v>
      </c>
      <c r="C202" s="43">
        <f>(Tableau28[[#This Row],[nombre femmes]]*100)/Tableau28[[#This Row],[TOTAL]]</f>
        <v>30.555555555555557</v>
      </c>
      <c r="D202">
        <v>25</v>
      </c>
      <c r="E202" s="43">
        <f>(Tableau28[[#This Row],[nombre hommes]]*100)/Tableau28[[#This Row],[TOTAL]]</f>
        <v>69.444444444444443</v>
      </c>
      <c r="F202">
        <f>SUM(Tableau28[[#This Row],[nombre femmes]]+Tableau28[[#This Row],[nombre hommes]])</f>
        <v>36</v>
      </c>
      <c r="H202" t="s">
        <v>539</v>
      </c>
      <c r="I202">
        <v>10</v>
      </c>
      <c r="J202" s="43">
        <f>(Tableau2831[[#This Row],[nombre femmes]]*100)/Tableau2831[[#This Row],[TOTAL]]</f>
        <v>33.333333333333336</v>
      </c>
      <c r="K202">
        <v>20</v>
      </c>
      <c r="L202" s="43">
        <f>(Tableau2831[[#This Row],[nombre hommes]]*100)/Tableau2831[[#This Row],[TOTAL]]</f>
        <v>66.666666666666671</v>
      </c>
      <c r="M202">
        <f>SUM(Tableau2831[[#This Row],[nombre femmes]]+Tableau2831[[#This Row],[nombre hommes]])</f>
        <v>30</v>
      </c>
    </row>
    <row r="203" spans="1:14" x14ac:dyDescent="0.25">
      <c r="A203" t="s">
        <v>1765</v>
      </c>
      <c r="B203">
        <v>21</v>
      </c>
      <c r="C203" s="43">
        <f>(Tableau28[[#This Row],[nombre femmes]]*100)/Tableau28[[#This Row],[TOTAL]]</f>
        <v>30.882352941176471</v>
      </c>
      <c r="D203">
        <v>47</v>
      </c>
      <c r="E203" s="43">
        <f>(Tableau28[[#This Row],[nombre hommes]]*100)/Tableau28[[#This Row],[TOTAL]]</f>
        <v>69.117647058823536</v>
      </c>
      <c r="F203">
        <f>SUM(Tableau28[[#This Row],[nombre femmes]]+Tableau28[[#This Row],[nombre hommes]])</f>
        <v>68</v>
      </c>
      <c r="H203" t="s">
        <v>1765</v>
      </c>
      <c r="I203">
        <v>9</v>
      </c>
      <c r="J203" s="43">
        <f>(Tableau2831[[#This Row],[nombre femmes]]*100)/Tableau2831[[#This Row],[TOTAL]]</f>
        <v>30</v>
      </c>
      <c r="K203">
        <v>21</v>
      </c>
      <c r="L203" s="43">
        <f>(Tableau2831[[#This Row],[nombre hommes]]*100)/Tableau2831[[#This Row],[TOTAL]]</f>
        <v>70</v>
      </c>
      <c r="M203">
        <f>SUM(Tableau2831[[#This Row],[nombre femmes]]+Tableau2831[[#This Row],[nombre hommes]])</f>
        <v>30</v>
      </c>
    </row>
    <row r="204" spans="1:14" x14ac:dyDescent="0.25">
      <c r="A204" t="s">
        <v>4</v>
      </c>
      <c r="B204">
        <f>SUM(B192:B203)</f>
        <v>243</v>
      </c>
      <c r="C204" s="43">
        <f>(Tableau28[[#This Row],[nombre femmes]]*100)/Tableau28[[#This Row],[TOTAL]]</f>
        <v>34.964028776978417</v>
      </c>
      <c r="D204">
        <f>SUM(D192:D203)</f>
        <v>452</v>
      </c>
      <c r="E204" s="43">
        <f>(Tableau28[[#This Row],[nombre hommes]]*100)/Tableau28[[#This Row],[TOTAL]]</f>
        <v>65.035971223021576</v>
      </c>
      <c r="F204">
        <f>SUM(Tableau28[[#This Row],[nombre femmes]]+Tableau28[[#This Row],[nombre hommes]])</f>
        <v>695</v>
      </c>
      <c r="H204" t="s">
        <v>4</v>
      </c>
      <c r="I204">
        <f>SUM(I192:I203)</f>
        <v>193</v>
      </c>
      <c r="J204" s="43">
        <f>(Tableau2831[[#This Row],[nombre femmes]]*100)/Tableau2831[[#This Row],[TOTAL]]</f>
        <v>36.761904761904759</v>
      </c>
      <c r="K204">
        <f>SUM(K192:K203)</f>
        <v>332</v>
      </c>
      <c r="L204" s="43">
        <f>(Tableau2831[[#This Row],[nombre hommes]]*100)/Tableau2831[[#This Row],[TOTAL]]</f>
        <v>63.238095238095241</v>
      </c>
      <c r="M204">
        <f>SUM(Tableau2831[[#This Row],[nombre femmes]]+Tableau2831[[#This Row],[nombre hommes]])</f>
        <v>525</v>
      </c>
    </row>
    <row r="205" spans="1:14" x14ac:dyDescent="0.25">
      <c r="C205" s="47" t="s">
        <v>1832</v>
      </c>
      <c r="J205" s="47" t="s">
        <v>1833</v>
      </c>
    </row>
    <row r="206" spans="1:14" x14ac:dyDescent="0.25">
      <c r="L206" t="s">
        <v>1851</v>
      </c>
    </row>
    <row r="214" spans="1:8" x14ac:dyDescent="0.25">
      <c r="A214" s="1"/>
      <c r="H214" s="1"/>
    </row>
    <row r="215" spans="1:8" x14ac:dyDescent="0.25">
      <c r="B215" s="44"/>
    </row>
    <row r="218" spans="1:8" ht="28.5" x14ac:dyDescent="0.45">
      <c r="A218" s="35" t="s">
        <v>989</v>
      </c>
      <c r="B218" s="12"/>
    </row>
    <row r="225" spans="2:29" ht="26.25" x14ac:dyDescent="0.4">
      <c r="B225" s="37">
        <v>1</v>
      </c>
      <c r="I225" s="37">
        <v>2</v>
      </c>
      <c r="R225" s="48" t="s">
        <v>1838</v>
      </c>
      <c r="AC225" s="48" t="s">
        <v>1837</v>
      </c>
    </row>
    <row r="245" spans="2:28" ht="26.25" x14ac:dyDescent="0.4">
      <c r="B245" s="37">
        <v>5</v>
      </c>
      <c r="I245" s="37">
        <v>6</v>
      </c>
      <c r="R245" s="37">
        <v>7</v>
      </c>
      <c r="AB245" s="48" t="s">
        <v>1835</v>
      </c>
    </row>
    <row r="266" spans="2:28" ht="26.25" x14ac:dyDescent="0.4">
      <c r="B266" s="37">
        <v>9</v>
      </c>
      <c r="I266" s="48"/>
      <c r="J266" s="48"/>
      <c r="M266" s="48" t="s">
        <v>1836</v>
      </c>
      <c r="AB266" s="48" t="s">
        <v>1834</v>
      </c>
    </row>
    <row r="291" spans="2:10" ht="26.25" x14ac:dyDescent="0.4">
      <c r="B291" s="37"/>
      <c r="J291" s="37"/>
    </row>
    <row r="313" spans="2:2" ht="26.25" x14ac:dyDescent="0.4">
      <c r="B313" s="37"/>
    </row>
  </sheetData>
  <sheetProtection sheet="1" objects="1" scenarios="1" selectLockedCells="1" selectUnlockedCells="1"/>
  <phoneticPr fontId="24" type="noConversion"/>
  <hyperlinks>
    <hyperlink ref="I4" r:id="rId1" xr:uid="{00000000-0004-0000-0000-000000000000}"/>
    <hyperlink ref="Q30" r:id="rId2" xr:uid="{C8339475-6D67-4647-81CD-DCAE876F109A}"/>
    <hyperlink ref="I5" r:id="rId3" xr:uid="{D9C27592-3736-47C0-8F53-3254121940E9}"/>
    <hyperlink ref="I6" r:id="rId4" xr:uid="{2302CC83-C6AC-4D0C-A490-10A60E4963CA}"/>
  </hyperlinks>
  <pageMargins left="0.7" right="0.7" top="0.75" bottom="0.75" header="0.3" footer="0.3"/>
  <pageSetup paperSize="9" orientation="portrait" r:id="rId5"/>
  <drawing r:id="rId6"/>
  <tableParts count="16"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975153-3D22-4CC8-97BF-CC00471B27B4}">
  <dimension ref="A2:F27"/>
  <sheetViews>
    <sheetView workbookViewId="0">
      <selection activeCell="A17" sqref="A17"/>
    </sheetView>
  </sheetViews>
  <sheetFormatPr baseColWidth="10" defaultRowHeight="15" x14ac:dyDescent="0.25"/>
  <cols>
    <col min="1" max="3" width="13.7109375" customWidth="1"/>
  </cols>
  <sheetData>
    <row r="2" spans="1:6" x14ac:dyDescent="0.25">
      <c r="A2" s="58" t="s">
        <v>1892</v>
      </c>
      <c r="B2" s="58"/>
      <c r="C2" s="58"/>
      <c r="D2" s="58"/>
      <c r="E2" s="58"/>
      <c r="F2" s="58"/>
    </row>
    <row r="4" spans="1:6" x14ac:dyDescent="0.25">
      <c r="A4" t="s">
        <v>9</v>
      </c>
      <c r="B4" t="s">
        <v>1894</v>
      </c>
      <c r="C4" s="59" t="s">
        <v>1895</v>
      </c>
    </row>
    <row r="5" spans="1:6" x14ac:dyDescent="0.25">
      <c r="A5">
        <v>1980</v>
      </c>
      <c r="B5" s="43">
        <v>4.0999999999999996</v>
      </c>
      <c r="C5" s="43">
        <f>100-Tableau6[[#This Row],[Femme (%)]]</f>
        <v>95.9</v>
      </c>
      <c r="D5" s="43"/>
    </row>
    <row r="6" spans="1:6" x14ac:dyDescent="0.25">
      <c r="A6">
        <v>1984</v>
      </c>
      <c r="B6" s="43">
        <v>5.3</v>
      </c>
      <c r="C6" s="43">
        <f>100-Tableau6[[#This Row],[Femme (%)]]</f>
        <v>94.7</v>
      </c>
    </row>
    <row r="7" spans="1:6" x14ac:dyDescent="0.25">
      <c r="A7">
        <v>2000</v>
      </c>
      <c r="B7" s="43">
        <v>15.3</v>
      </c>
      <c r="C7" s="43">
        <f>100-Tableau6[[#This Row],[Femme (%)]]</f>
        <v>84.7</v>
      </c>
    </row>
    <row r="8" spans="1:6" x14ac:dyDescent="0.25">
      <c r="A8">
        <v>2004</v>
      </c>
      <c r="B8" s="43">
        <v>18.2</v>
      </c>
      <c r="C8" s="43">
        <f>100-Tableau6[[#This Row],[Femme (%)]]</f>
        <v>81.8</v>
      </c>
    </row>
    <row r="9" spans="1:6" x14ac:dyDescent="0.25">
      <c r="A9">
        <v>2008</v>
      </c>
      <c r="B9" s="43">
        <v>19</v>
      </c>
      <c r="C9" s="43">
        <f>100-Tableau6[[#This Row],[Femme (%)]]</f>
        <v>81</v>
      </c>
    </row>
    <row r="10" spans="1:6" x14ac:dyDescent="0.25">
      <c r="A10">
        <v>2012</v>
      </c>
      <c r="B10" s="43">
        <v>20.7</v>
      </c>
      <c r="C10" s="43">
        <f>100-Tableau6[[#This Row],[Femme (%)]]</f>
        <v>79.3</v>
      </c>
    </row>
    <row r="11" spans="1:6" x14ac:dyDescent="0.25">
      <c r="A11">
        <v>2016</v>
      </c>
      <c r="B11" s="43">
        <v>19.600000000000001</v>
      </c>
      <c r="C11" s="43">
        <f>100-Tableau6[[#This Row],[Femme (%)]]</f>
        <v>80.400000000000006</v>
      </c>
    </row>
    <row r="12" spans="1:6" x14ac:dyDescent="0.25">
      <c r="A12">
        <v>2020</v>
      </c>
      <c r="B12" s="43">
        <v>26</v>
      </c>
      <c r="C12" s="43">
        <f>100-Tableau6[[#This Row],[Femme (%)]]</f>
        <v>74</v>
      </c>
    </row>
    <row r="13" spans="1:6" x14ac:dyDescent="0.25">
      <c r="A13">
        <v>2024</v>
      </c>
      <c r="B13" s="43">
        <v>29.3</v>
      </c>
      <c r="C13" s="43">
        <f>100-Tableau6[[#This Row],[Femme (%)]]</f>
        <v>70.7</v>
      </c>
    </row>
    <row r="17" spans="1:5" x14ac:dyDescent="0.25">
      <c r="A17" s="58" t="s">
        <v>1893</v>
      </c>
      <c r="B17" s="58"/>
      <c r="C17" s="58"/>
      <c r="D17" s="58"/>
      <c r="E17" s="58"/>
    </row>
    <row r="19" spans="1:5" x14ac:dyDescent="0.25">
      <c r="A19" t="s">
        <v>9</v>
      </c>
      <c r="B19" t="s">
        <v>1894</v>
      </c>
      <c r="C19" t="s">
        <v>1895</v>
      </c>
    </row>
    <row r="20" spans="1:5" x14ac:dyDescent="0.25">
      <c r="A20">
        <v>1996</v>
      </c>
      <c r="B20" s="43">
        <v>25.5</v>
      </c>
      <c r="C20" s="43">
        <f>100-Tableau10[[#This Row],[Femme (%)]]</f>
        <v>74.5</v>
      </c>
    </row>
    <row r="21" spans="1:5" x14ac:dyDescent="0.25">
      <c r="A21">
        <v>2000</v>
      </c>
      <c r="B21" s="43">
        <v>25.6</v>
      </c>
      <c r="C21" s="43">
        <f>100-Tableau10[[#This Row],[Femme (%)]]</f>
        <v>74.400000000000006</v>
      </c>
    </row>
    <row r="22" spans="1:5" x14ac:dyDescent="0.25">
      <c r="A22">
        <v>2004</v>
      </c>
      <c r="B22" s="43">
        <v>30</v>
      </c>
      <c r="C22" s="43">
        <f>100-Tableau10[[#This Row],[Femme (%)]]</f>
        <v>70</v>
      </c>
    </row>
    <row r="23" spans="1:5" x14ac:dyDescent="0.25">
      <c r="A23">
        <v>2008</v>
      </c>
      <c r="B23" s="43">
        <v>28.8</v>
      </c>
      <c r="C23" s="43">
        <f>100-Tableau10[[#This Row],[Femme (%)]]</f>
        <v>71.2</v>
      </c>
    </row>
    <row r="24" spans="1:5" x14ac:dyDescent="0.25">
      <c r="A24">
        <v>2012</v>
      </c>
      <c r="B24" s="43">
        <v>29.8</v>
      </c>
      <c r="C24" s="43">
        <f>100-Tableau10[[#This Row],[Femme (%)]]</f>
        <v>70.2</v>
      </c>
    </row>
    <row r="25" spans="1:5" x14ac:dyDescent="0.25">
      <c r="A25">
        <v>2016</v>
      </c>
      <c r="B25" s="43">
        <v>33.9</v>
      </c>
      <c r="C25" s="43">
        <f>100-Tableau10[[#This Row],[Femme (%)]]</f>
        <v>66.099999999999994</v>
      </c>
    </row>
    <row r="26" spans="1:5" x14ac:dyDescent="0.25">
      <c r="A26">
        <v>2020</v>
      </c>
      <c r="B26" s="43">
        <v>39.6</v>
      </c>
      <c r="C26" s="43">
        <f>100-Tableau10[[#This Row],[Femme (%)]]</f>
        <v>60.4</v>
      </c>
    </row>
    <row r="27" spans="1:5" x14ac:dyDescent="0.25">
      <c r="A27">
        <v>2024</v>
      </c>
      <c r="B27" s="43">
        <v>36.799999999999997</v>
      </c>
      <c r="C27" s="43">
        <f>100-Tableau10[[#This Row],[Femme (%)]]</f>
        <v>63.2</v>
      </c>
    </row>
  </sheetData>
  <sheetProtection sheet="1" objects="1" scenarios="1" selectLockedCells="1" selectUnlockedCells="1"/>
  <pageMargins left="0.7" right="0.7" top="0.75" bottom="0.75" header="0.3" footer="0.3"/>
  <drawing r:id="rId1"/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N709"/>
  <sheetViews>
    <sheetView zoomScale="80" zoomScaleNormal="80" workbookViewId="0">
      <selection activeCell="N25" sqref="N25"/>
    </sheetView>
  </sheetViews>
  <sheetFormatPr baseColWidth="10" defaultRowHeight="15" x14ac:dyDescent="0.25"/>
  <cols>
    <col min="27" max="27" width="13" customWidth="1"/>
    <col min="28" max="31" width="13.5703125" customWidth="1"/>
  </cols>
  <sheetData>
    <row r="1" spans="1:40" x14ac:dyDescent="0.25">
      <c r="A1" s="18" t="s">
        <v>261</v>
      </c>
      <c r="B1" s="18"/>
      <c r="C1" s="18"/>
      <c r="D1" s="18"/>
      <c r="E1" s="18"/>
      <c r="F1" s="18"/>
      <c r="G1" t="s">
        <v>619</v>
      </c>
    </row>
    <row r="3" spans="1:40" x14ac:dyDescent="0.25">
      <c r="A3" s="1" t="s">
        <v>1039</v>
      </c>
      <c r="B3" s="1"/>
      <c r="C3" s="1"/>
      <c r="D3" s="1"/>
      <c r="E3" s="1"/>
      <c r="F3" s="1"/>
      <c r="G3" s="1"/>
      <c r="H3" s="1" t="s">
        <v>1040</v>
      </c>
      <c r="I3" s="1"/>
      <c r="J3" s="1"/>
      <c r="K3" s="1"/>
      <c r="AA3" s="1" t="s">
        <v>1041</v>
      </c>
      <c r="AB3" s="1"/>
      <c r="AC3" s="1"/>
      <c r="AD3" s="1"/>
      <c r="AE3" s="1"/>
      <c r="AF3" s="33"/>
      <c r="AG3" s="1"/>
      <c r="AH3" s="1"/>
      <c r="AI3" s="1"/>
      <c r="AJ3" s="1"/>
      <c r="AK3" s="1"/>
      <c r="AL3" s="1"/>
      <c r="AM3" s="1"/>
      <c r="AN3" s="1"/>
    </row>
    <row r="4" spans="1:40" x14ac:dyDescent="0.25">
      <c r="A4" t="s">
        <v>262</v>
      </c>
      <c r="B4" t="s">
        <v>263</v>
      </c>
      <c r="C4" t="s">
        <v>37</v>
      </c>
      <c r="D4" t="s">
        <v>264</v>
      </c>
      <c r="E4" t="s">
        <v>293</v>
      </c>
      <c r="H4" t="s">
        <v>34</v>
      </c>
      <c r="I4" t="s">
        <v>37</v>
      </c>
      <c r="J4" t="s">
        <v>64</v>
      </c>
      <c r="K4" t="s">
        <v>65</v>
      </c>
      <c r="AA4" t="s">
        <v>262</v>
      </c>
      <c r="AB4" t="s">
        <v>37</v>
      </c>
      <c r="AC4" t="s">
        <v>1043</v>
      </c>
      <c r="AD4" t="s">
        <v>1044</v>
      </c>
      <c r="AE4" t="s">
        <v>264</v>
      </c>
      <c r="AF4" s="33" t="s">
        <v>1754</v>
      </c>
    </row>
    <row r="5" spans="1:40" x14ac:dyDescent="0.25">
      <c r="A5" t="s">
        <v>265</v>
      </c>
      <c r="B5" t="s">
        <v>267</v>
      </c>
      <c r="C5" t="s">
        <v>74</v>
      </c>
      <c r="D5" t="s">
        <v>272</v>
      </c>
      <c r="E5" t="s">
        <v>266</v>
      </c>
      <c r="G5" s="33"/>
      <c r="H5" s="1" t="s">
        <v>977</v>
      </c>
      <c r="I5" t="s">
        <v>167</v>
      </c>
      <c r="K5">
        <v>1</v>
      </c>
      <c r="L5" t="s">
        <v>978</v>
      </c>
      <c r="AA5" t="s">
        <v>1148</v>
      </c>
      <c r="AB5" t="s">
        <v>40</v>
      </c>
      <c r="AC5" t="s">
        <v>1045</v>
      </c>
      <c r="AD5" t="s">
        <v>1046</v>
      </c>
      <c r="AE5" t="s">
        <v>272</v>
      </c>
    </row>
    <row r="6" spans="1:40" x14ac:dyDescent="0.25">
      <c r="A6" t="s">
        <v>265</v>
      </c>
      <c r="B6" t="s">
        <v>268</v>
      </c>
      <c r="C6" t="s">
        <v>74</v>
      </c>
      <c r="D6" t="s">
        <v>272</v>
      </c>
      <c r="E6" t="s">
        <v>266</v>
      </c>
      <c r="I6" t="s">
        <v>168</v>
      </c>
      <c r="J6">
        <v>1</v>
      </c>
      <c r="K6">
        <v>1</v>
      </c>
      <c r="AA6" t="s">
        <v>1148</v>
      </c>
      <c r="AB6" t="s">
        <v>40</v>
      </c>
      <c r="AC6" t="s">
        <v>1047</v>
      </c>
      <c r="AD6" t="s">
        <v>1046</v>
      </c>
      <c r="AE6" t="s">
        <v>272</v>
      </c>
    </row>
    <row r="7" spans="1:40" x14ac:dyDescent="0.25">
      <c r="A7" t="s">
        <v>265</v>
      </c>
      <c r="B7" t="s">
        <v>269</v>
      </c>
      <c r="C7" t="s">
        <v>74</v>
      </c>
      <c r="D7" t="s">
        <v>272</v>
      </c>
      <c r="E7" t="s">
        <v>266</v>
      </c>
      <c r="G7" s="33"/>
      <c r="H7" s="1" t="s">
        <v>169</v>
      </c>
      <c r="I7" t="s">
        <v>170</v>
      </c>
      <c r="K7">
        <v>4</v>
      </c>
      <c r="L7" t="s">
        <v>979</v>
      </c>
      <c r="AA7" t="s">
        <v>1148</v>
      </c>
      <c r="AB7" t="s">
        <v>40</v>
      </c>
      <c r="AC7" t="s">
        <v>1048</v>
      </c>
      <c r="AD7" t="s">
        <v>1046</v>
      </c>
      <c r="AE7" t="s">
        <v>272</v>
      </c>
    </row>
    <row r="8" spans="1:40" x14ac:dyDescent="0.25">
      <c r="A8" t="s">
        <v>265</v>
      </c>
      <c r="B8" t="s">
        <v>270</v>
      </c>
      <c r="C8" t="s">
        <v>74</v>
      </c>
      <c r="D8" t="s">
        <v>273</v>
      </c>
      <c r="E8" t="s">
        <v>266</v>
      </c>
      <c r="I8" t="s">
        <v>974</v>
      </c>
      <c r="K8">
        <v>1</v>
      </c>
      <c r="AA8" t="s">
        <v>1148</v>
      </c>
      <c r="AB8" t="s">
        <v>40</v>
      </c>
      <c r="AC8" t="s">
        <v>1049</v>
      </c>
      <c r="AD8" t="s">
        <v>1050</v>
      </c>
      <c r="AE8" t="s">
        <v>273</v>
      </c>
    </row>
    <row r="9" spans="1:40" x14ac:dyDescent="0.25">
      <c r="A9" t="s">
        <v>265</v>
      </c>
      <c r="B9" t="s">
        <v>271</v>
      </c>
      <c r="C9" t="s">
        <v>74</v>
      </c>
      <c r="D9" t="s">
        <v>273</v>
      </c>
      <c r="I9" t="s">
        <v>53</v>
      </c>
      <c r="J9">
        <v>1</v>
      </c>
      <c r="K9">
        <v>1</v>
      </c>
      <c r="AA9" t="s">
        <v>1148</v>
      </c>
      <c r="AB9" t="s">
        <v>40</v>
      </c>
      <c r="AC9" t="s">
        <v>1051</v>
      </c>
      <c r="AD9" t="s">
        <v>1050</v>
      </c>
      <c r="AE9" t="s">
        <v>273</v>
      </c>
    </row>
    <row r="10" spans="1:40" x14ac:dyDescent="0.25">
      <c r="A10" t="s">
        <v>265</v>
      </c>
      <c r="B10" t="s">
        <v>274</v>
      </c>
      <c r="C10" t="s">
        <v>41</v>
      </c>
      <c r="D10" t="s">
        <v>272</v>
      </c>
      <c r="E10" t="s">
        <v>266</v>
      </c>
      <c r="G10" s="33"/>
      <c r="H10" s="1" t="s">
        <v>171</v>
      </c>
      <c r="I10" t="s">
        <v>47</v>
      </c>
      <c r="J10">
        <v>1</v>
      </c>
      <c r="K10">
        <v>2</v>
      </c>
      <c r="L10" t="s">
        <v>980</v>
      </c>
      <c r="AA10" t="s">
        <v>1148</v>
      </c>
      <c r="AB10" t="s">
        <v>40</v>
      </c>
      <c r="AC10" t="s">
        <v>1052</v>
      </c>
      <c r="AD10" t="s">
        <v>1050</v>
      </c>
      <c r="AE10" t="s">
        <v>273</v>
      </c>
    </row>
    <row r="11" spans="1:40" x14ac:dyDescent="0.25">
      <c r="A11" t="s">
        <v>265</v>
      </c>
      <c r="B11" t="s">
        <v>275</v>
      </c>
      <c r="C11" t="s">
        <v>41</v>
      </c>
      <c r="D11" t="s">
        <v>272</v>
      </c>
      <c r="I11" t="s">
        <v>168</v>
      </c>
      <c r="J11">
        <v>2</v>
      </c>
      <c r="K11">
        <v>2</v>
      </c>
      <c r="AA11" t="s">
        <v>1148</v>
      </c>
      <c r="AB11" t="s">
        <v>40</v>
      </c>
      <c r="AC11" t="s">
        <v>1053</v>
      </c>
      <c r="AD11" t="s">
        <v>1050</v>
      </c>
      <c r="AE11" t="s">
        <v>273</v>
      </c>
    </row>
    <row r="12" spans="1:40" x14ac:dyDescent="0.25">
      <c r="A12" t="s">
        <v>265</v>
      </c>
      <c r="B12" t="s">
        <v>958</v>
      </c>
      <c r="C12" t="s">
        <v>41</v>
      </c>
      <c r="D12" t="s">
        <v>272</v>
      </c>
      <c r="I12" t="s">
        <v>173</v>
      </c>
      <c r="K12">
        <v>2</v>
      </c>
      <c r="AA12" t="s">
        <v>1148</v>
      </c>
      <c r="AB12" t="s">
        <v>40</v>
      </c>
      <c r="AC12" t="s">
        <v>1054</v>
      </c>
      <c r="AD12" t="s">
        <v>1046</v>
      </c>
      <c r="AE12" t="s">
        <v>272</v>
      </c>
    </row>
    <row r="13" spans="1:40" x14ac:dyDescent="0.25">
      <c r="A13" t="s">
        <v>265</v>
      </c>
      <c r="B13" t="s">
        <v>959</v>
      </c>
      <c r="C13" t="s">
        <v>41</v>
      </c>
      <c r="D13" t="s">
        <v>272</v>
      </c>
      <c r="H13" t="s">
        <v>174</v>
      </c>
      <c r="I13" t="s">
        <v>175</v>
      </c>
      <c r="L13" t="s">
        <v>992</v>
      </c>
      <c r="AA13" t="s">
        <v>1148</v>
      </c>
      <c r="AB13" t="s">
        <v>40</v>
      </c>
      <c r="AC13" t="s">
        <v>1055</v>
      </c>
      <c r="AD13" t="s">
        <v>1050</v>
      </c>
      <c r="AE13" t="s">
        <v>273</v>
      </c>
    </row>
    <row r="14" spans="1:40" x14ac:dyDescent="0.25">
      <c r="A14" t="s">
        <v>265</v>
      </c>
      <c r="B14" t="s">
        <v>276</v>
      </c>
      <c r="C14" t="s">
        <v>42</v>
      </c>
      <c r="D14" t="s">
        <v>272</v>
      </c>
      <c r="E14" t="s">
        <v>266</v>
      </c>
      <c r="I14" t="s">
        <v>176</v>
      </c>
      <c r="AA14" t="s">
        <v>1148</v>
      </c>
      <c r="AB14" t="s">
        <v>40</v>
      </c>
      <c r="AC14" t="s">
        <v>1056</v>
      </c>
      <c r="AD14" t="s">
        <v>1050</v>
      </c>
      <c r="AE14" t="s">
        <v>273</v>
      </c>
    </row>
    <row r="15" spans="1:40" x14ac:dyDescent="0.25">
      <c r="A15" t="s">
        <v>265</v>
      </c>
      <c r="B15" t="s">
        <v>277</v>
      </c>
      <c r="C15" t="s">
        <v>42</v>
      </c>
      <c r="D15" t="s">
        <v>272</v>
      </c>
      <c r="H15" t="s">
        <v>177</v>
      </c>
      <c r="I15" t="s">
        <v>167</v>
      </c>
      <c r="L15" s="33" t="s">
        <v>993</v>
      </c>
      <c r="AA15" t="s">
        <v>1148</v>
      </c>
      <c r="AB15" t="s">
        <v>40</v>
      </c>
      <c r="AC15" t="s">
        <v>1057</v>
      </c>
      <c r="AD15" t="s">
        <v>1046</v>
      </c>
      <c r="AE15" t="s">
        <v>272</v>
      </c>
    </row>
    <row r="16" spans="1:40" x14ac:dyDescent="0.25">
      <c r="A16" t="s">
        <v>265</v>
      </c>
      <c r="B16" t="s">
        <v>278</v>
      </c>
      <c r="C16" t="s">
        <v>42</v>
      </c>
      <c r="D16" t="s">
        <v>272</v>
      </c>
      <c r="H16" t="s">
        <v>178</v>
      </c>
      <c r="I16" t="s">
        <v>167</v>
      </c>
      <c r="L16" t="s">
        <v>994</v>
      </c>
      <c r="AA16" t="s">
        <v>1148</v>
      </c>
      <c r="AB16" t="s">
        <v>40</v>
      </c>
      <c r="AC16" t="s">
        <v>1058</v>
      </c>
      <c r="AD16" t="s">
        <v>1046</v>
      </c>
      <c r="AE16" t="s">
        <v>272</v>
      </c>
    </row>
    <row r="17" spans="1:31" x14ac:dyDescent="0.25">
      <c r="A17" t="s">
        <v>265</v>
      </c>
      <c r="B17" t="s">
        <v>279</v>
      </c>
      <c r="C17" t="s">
        <v>39</v>
      </c>
      <c r="D17" t="s">
        <v>272</v>
      </c>
      <c r="E17" t="s">
        <v>266</v>
      </c>
      <c r="G17" s="33"/>
      <c r="I17" t="s">
        <v>179</v>
      </c>
      <c r="AA17" t="s">
        <v>1148</v>
      </c>
      <c r="AB17" t="s">
        <v>40</v>
      </c>
      <c r="AC17" t="s">
        <v>1059</v>
      </c>
      <c r="AD17" t="s">
        <v>1046</v>
      </c>
      <c r="AE17" t="s">
        <v>272</v>
      </c>
    </row>
    <row r="18" spans="1:31" x14ac:dyDescent="0.25">
      <c r="A18" t="s">
        <v>265</v>
      </c>
      <c r="B18" t="s">
        <v>280</v>
      </c>
      <c r="C18" t="s">
        <v>39</v>
      </c>
      <c r="D18" t="s">
        <v>272</v>
      </c>
      <c r="E18" t="s">
        <v>266</v>
      </c>
      <c r="H18" t="s">
        <v>180</v>
      </c>
      <c r="I18" t="s">
        <v>173</v>
      </c>
      <c r="L18" t="s">
        <v>995</v>
      </c>
      <c r="AA18" t="s">
        <v>1148</v>
      </c>
      <c r="AB18" t="s">
        <v>40</v>
      </c>
      <c r="AC18" t="s">
        <v>1060</v>
      </c>
      <c r="AD18" t="s">
        <v>1050</v>
      </c>
      <c r="AE18" t="s">
        <v>273</v>
      </c>
    </row>
    <row r="19" spans="1:31" x14ac:dyDescent="0.25">
      <c r="A19" t="s">
        <v>265</v>
      </c>
      <c r="B19" t="s">
        <v>281</v>
      </c>
      <c r="C19" t="s">
        <v>39</v>
      </c>
      <c r="D19" t="s">
        <v>273</v>
      </c>
      <c r="I19" t="s">
        <v>167</v>
      </c>
      <c r="AA19" t="s">
        <v>1148</v>
      </c>
      <c r="AB19" t="s">
        <v>40</v>
      </c>
      <c r="AC19" t="s">
        <v>1061</v>
      </c>
      <c r="AD19" t="s">
        <v>1050</v>
      </c>
      <c r="AE19" t="s">
        <v>273</v>
      </c>
    </row>
    <row r="20" spans="1:31" x14ac:dyDescent="0.25">
      <c r="A20" t="s">
        <v>265</v>
      </c>
      <c r="B20" t="s">
        <v>282</v>
      </c>
      <c r="C20" t="s">
        <v>39</v>
      </c>
      <c r="D20" t="s">
        <v>273</v>
      </c>
      <c r="I20" t="s">
        <v>175</v>
      </c>
      <c r="AA20" t="s">
        <v>1148</v>
      </c>
      <c r="AB20" t="s">
        <v>40</v>
      </c>
      <c r="AC20" t="s">
        <v>1062</v>
      </c>
      <c r="AD20" t="s">
        <v>1046</v>
      </c>
      <c r="AE20" t="s">
        <v>272</v>
      </c>
    </row>
    <row r="21" spans="1:31" x14ac:dyDescent="0.25">
      <c r="A21" t="s">
        <v>265</v>
      </c>
      <c r="B21" t="s">
        <v>283</v>
      </c>
      <c r="C21" t="s">
        <v>39</v>
      </c>
      <c r="D21" t="s">
        <v>272</v>
      </c>
      <c r="H21" s="1" t="s">
        <v>181</v>
      </c>
      <c r="I21" t="s">
        <v>182</v>
      </c>
      <c r="K21">
        <v>5</v>
      </c>
      <c r="L21" t="s">
        <v>980</v>
      </c>
      <c r="AA21" t="s">
        <v>1148</v>
      </c>
      <c r="AB21" t="s">
        <v>40</v>
      </c>
      <c r="AC21" t="s">
        <v>1063</v>
      </c>
      <c r="AD21" t="s">
        <v>1064</v>
      </c>
      <c r="AE21" t="s">
        <v>1064</v>
      </c>
    </row>
    <row r="22" spans="1:31" x14ac:dyDescent="0.25">
      <c r="A22" t="s">
        <v>265</v>
      </c>
      <c r="B22" t="s">
        <v>284</v>
      </c>
      <c r="C22" t="s">
        <v>51</v>
      </c>
      <c r="D22" t="s">
        <v>272</v>
      </c>
      <c r="E22" t="s">
        <v>266</v>
      </c>
      <c r="I22" t="s">
        <v>981</v>
      </c>
      <c r="K22">
        <v>1</v>
      </c>
      <c r="AA22" t="s">
        <v>1148</v>
      </c>
      <c r="AB22" t="s">
        <v>40</v>
      </c>
      <c r="AC22" t="s">
        <v>1065</v>
      </c>
      <c r="AD22" t="s">
        <v>1046</v>
      </c>
      <c r="AE22" t="s">
        <v>272</v>
      </c>
    </row>
    <row r="23" spans="1:31" x14ac:dyDescent="0.25">
      <c r="A23" t="s">
        <v>265</v>
      </c>
      <c r="B23" t="s">
        <v>285</v>
      </c>
      <c r="C23" t="s">
        <v>51</v>
      </c>
      <c r="D23" t="s">
        <v>273</v>
      </c>
      <c r="H23" t="s">
        <v>183</v>
      </c>
      <c r="I23" t="s">
        <v>167</v>
      </c>
      <c r="AA23" t="s">
        <v>1148</v>
      </c>
      <c r="AB23" t="s">
        <v>1066</v>
      </c>
      <c r="AC23" t="s">
        <v>1067</v>
      </c>
      <c r="AD23" t="s">
        <v>1050</v>
      </c>
      <c r="AE23" t="s">
        <v>273</v>
      </c>
    </row>
    <row r="24" spans="1:31" x14ac:dyDescent="0.25">
      <c r="A24" t="s">
        <v>265</v>
      </c>
      <c r="B24" t="s">
        <v>286</v>
      </c>
      <c r="C24" t="s">
        <v>51</v>
      </c>
      <c r="D24" t="s">
        <v>273</v>
      </c>
      <c r="H24" t="s">
        <v>184</v>
      </c>
      <c r="I24" t="s">
        <v>168</v>
      </c>
      <c r="AA24" t="s">
        <v>1148</v>
      </c>
      <c r="AB24" t="s">
        <v>1066</v>
      </c>
      <c r="AC24" t="s">
        <v>1068</v>
      </c>
      <c r="AD24" t="s">
        <v>1050</v>
      </c>
      <c r="AE24" t="s">
        <v>273</v>
      </c>
    </row>
    <row r="25" spans="1:31" x14ac:dyDescent="0.25">
      <c r="A25" t="s">
        <v>265</v>
      </c>
      <c r="B25" t="s">
        <v>287</v>
      </c>
      <c r="C25" t="s">
        <v>51</v>
      </c>
      <c r="D25" t="s">
        <v>272</v>
      </c>
      <c r="I25" t="s">
        <v>173</v>
      </c>
      <c r="AA25" t="s">
        <v>1148</v>
      </c>
      <c r="AB25" t="s">
        <v>1066</v>
      </c>
      <c r="AC25" t="s">
        <v>1069</v>
      </c>
      <c r="AD25" t="s">
        <v>1046</v>
      </c>
      <c r="AE25" t="s">
        <v>272</v>
      </c>
    </row>
    <row r="26" spans="1:31" x14ac:dyDescent="0.25">
      <c r="A26" t="s">
        <v>265</v>
      </c>
      <c r="B26" t="s">
        <v>288</v>
      </c>
      <c r="C26" t="s">
        <v>51</v>
      </c>
      <c r="D26" t="s">
        <v>272</v>
      </c>
      <c r="H26" t="s">
        <v>183</v>
      </c>
      <c r="AA26" t="s">
        <v>1148</v>
      </c>
      <c r="AB26" t="s">
        <v>1066</v>
      </c>
      <c r="AC26" t="s">
        <v>1070</v>
      </c>
      <c r="AD26" t="s">
        <v>1050</v>
      </c>
      <c r="AE26" t="s">
        <v>273</v>
      </c>
    </row>
    <row r="27" spans="1:31" x14ac:dyDescent="0.25">
      <c r="A27" t="s">
        <v>289</v>
      </c>
      <c r="B27" t="s">
        <v>290</v>
      </c>
      <c r="C27" t="s">
        <v>41</v>
      </c>
      <c r="D27" t="s">
        <v>272</v>
      </c>
      <c r="E27" t="s">
        <v>266</v>
      </c>
      <c r="H27" t="s">
        <v>184</v>
      </c>
      <c r="AA27" t="s">
        <v>1148</v>
      </c>
      <c r="AB27" t="s">
        <v>1066</v>
      </c>
      <c r="AC27" t="s">
        <v>1071</v>
      </c>
      <c r="AD27" t="s">
        <v>1050</v>
      </c>
      <c r="AE27" t="s">
        <v>273</v>
      </c>
    </row>
    <row r="28" spans="1:31" x14ac:dyDescent="0.25">
      <c r="A28" t="s">
        <v>289</v>
      </c>
      <c r="B28" t="s">
        <v>291</v>
      </c>
      <c r="C28" t="s">
        <v>41</v>
      </c>
      <c r="D28" t="s">
        <v>272</v>
      </c>
      <c r="E28" t="s">
        <v>266</v>
      </c>
      <c r="G28" s="33"/>
      <c r="I28" t="s">
        <v>47</v>
      </c>
      <c r="AA28" t="s">
        <v>1148</v>
      </c>
      <c r="AB28" t="s">
        <v>1066</v>
      </c>
      <c r="AC28" t="s">
        <v>1073</v>
      </c>
      <c r="AD28" t="s">
        <v>1050</v>
      </c>
      <c r="AE28" t="s">
        <v>273</v>
      </c>
    </row>
    <row r="29" spans="1:31" x14ac:dyDescent="0.25">
      <c r="A29" t="s">
        <v>289</v>
      </c>
      <c r="B29" t="s">
        <v>292</v>
      </c>
      <c r="C29" t="s">
        <v>74</v>
      </c>
      <c r="D29" t="s">
        <v>272</v>
      </c>
      <c r="E29" t="s">
        <v>266</v>
      </c>
      <c r="H29" t="s">
        <v>185</v>
      </c>
      <c r="I29" t="s">
        <v>168</v>
      </c>
      <c r="AA29" t="s">
        <v>1148</v>
      </c>
      <c r="AB29" t="s">
        <v>1066</v>
      </c>
      <c r="AC29" t="s">
        <v>1072</v>
      </c>
      <c r="AD29" t="s">
        <v>1046</v>
      </c>
      <c r="AE29" t="s">
        <v>272</v>
      </c>
    </row>
    <row r="30" spans="1:31" x14ac:dyDescent="0.25">
      <c r="A30" t="s">
        <v>289</v>
      </c>
      <c r="B30" t="s">
        <v>294</v>
      </c>
      <c r="C30" t="s">
        <v>74</v>
      </c>
      <c r="D30" t="s">
        <v>272</v>
      </c>
      <c r="E30" t="s">
        <v>266</v>
      </c>
      <c r="I30" t="s">
        <v>173</v>
      </c>
      <c r="AA30" t="s">
        <v>1148</v>
      </c>
      <c r="AB30" t="s">
        <v>1066</v>
      </c>
      <c r="AC30" t="s">
        <v>1074</v>
      </c>
      <c r="AD30" t="s">
        <v>266</v>
      </c>
      <c r="AE30" t="s">
        <v>273</v>
      </c>
    </row>
    <row r="31" spans="1:31" x14ac:dyDescent="0.25">
      <c r="A31" t="s">
        <v>289</v>
      </c>
      <c r="B31" t="s">
        <v>295</v>
      </c>
      <c r="C31" t="s">
        <v>296</v>
      </c>
      <c r="D31" t="s">
        <v>272</v>
      </c>
      <c r="E31" t="s">
        <v>266</v>
      </c>
      <c r="I31" t="s">
        <v>48</v>
      </c>
      <c r="AA31" t="s">
        <v>1148</v>
      </c>
      <c r="AB31" t="s">
        <v>1066</v>
      </c>
      <c r="AC31" t="s">
        <v>1075</v>
      </c>
      <c r="AD31" t="s">
        <v>266</v>
      </c>
      <c r="AE31" t="s">
        <v>272</v>
      </c>
    </row>
    <row r="32" spans="1:31" x14ac:dyDescent="0.25">
      <c r="A32" t="s">
        <v>297</v>
      </c>
      <c r="B32" t="s">
        <v>298</v>
      </c>
      <c r="C32" t="s">
        <v>41</v>
      </c>
      <c r="D32" t="s">
        <v>272</v>
      </c>
      <c r="E32" t="s">
        <v>266</v>
      </c>
      <c r="H32" t="s">
        <v>186</v>
      </c>
      <c r="I32" t="s">
        <v>167</v>
      </c>
      <c r="AA32" t="s">
        <v>1148</v>
      </c>
      <c r="AB32" t="s">
        <v>1066</v>
      </c>
      <c r="AC32" t="s">
        <v>1076</v>
      </c>
      <c r="AD32" t="s">
        <v>266</v>
      </c>
      <c r="AE32" t="s">
        <v>272</v>
      </c>
    </row>
    <row r="33" spans="1:39" x14ac:dyDescent="0.25">
      <c r="A33" t="s">
        <v>297</v>
      </c>
      <c r="B33" t="s">
        <v>299</v>
      </c>
      <c r="C33" t="s">
        <v>41</v>
      </c>
      <c r="D33" t="s">
        <v>272</v>
      </c>
      <c r="E33" t="s">
        <v>266</v>
      </c>
      <c r="H33" t="s">
        <v>187</v>
      </c>
      <c r="I33" t="s">
        <v>188</v>
      </c>
      <c r="AA33" t="s">
        <v>1148</v>
      </c>
      <c r="AB33" t="s">
        <v>1066</v>
      </c>
      <c r="AC33" t="s">
        <v>1077</v>
      </c>
      <c r="AD33" t="s">
        <v>266</v>
      </c>
      <c r="AE33" t="s">
        <v>272</v>
      </c>
    </row>
    <row r="34" spans="1:39" x14ac:dyDescent="0.25">
      <c r="A34" t="s">
        <v>297</v>
      </c>
      <c r="B34" t="s">
        <v>300</v>
      </c>
      <c r="C34" t="s">
        <v>41</v>
      </c>
      <c r="D34" t="s">
        <v>272</v>
      </c>
      <c r="E34" t="s">
        <v>266</v>
      </c>
      <c r="I34" t="s">
        <v>189</v>
      </c>
      <c r="AA34" t="s">
        <v>1148</v>
      </c>
      <c r="AB34" t="s">
        <v>821</v>
      </c>
      <c r="AC34" t="s">
        <v>1079</v>
      </c>
      <c r="AD34" t="s">
        <v>1050</v>
      </c>
      <c r="AE34" t="s">
        <v>273</v>
      </c>
    </row>
    <row r="35" spans="1:39" x14ac:dyDescent="0.25">
      <c r="A35" t="s">
        <v>297</v>
      </c>
      <c r="B35" t="s">
        <v>301</v>
      </c>
      <c r="C35" t="s">
        <v>41</v>
      </c>
      <c r="D35" t="s">
        <v>273</v>
      </c>
      <c r="E35" t="s">
        <v>266</v>
      </c>
      <c r="H35" t="s">
        <v>190</v>
      </c>
      <c r="I35" t="s">
        <v>167</v>
      </c>
      <c r="AA35" t="s">
        <v>1148</v>
      </c>
      <c r="AB35" t="s">
        <v>821</v>
      </c>
      <c r="AC35" t="s">
        <v>1080</v>
      </c>
      <c r="AD35" t="s">
        <v>1050</v>
      </c>
      <c r="AE35" t="s">
        <v>273</v>
      </c>
    </row>
    <row r="36" spans="1:39" x14ac:dyDescent="0.25">
      <c r="A36" t="s">
        <v>297</v>
      </c>
      <c r="B36" t="s">
        <v>302</v>
      </c>
      <c r="C36" t="s">
        <v>74</v>
      </c>
      <c r="D36" t="s">
        <v>273</v>
      </c>
      <c r="E36" t="s">
        <v>266</v>
      </c>
      <c r="H36" t="s">
        <v>191</v>
      </c>
      <c r="I36" t="s">
        <v>173</v>
      </c>
      <c r="AA36" t="s">
        <v>1148</v>
      </c>
      <c r="AB36" t="s">
        <v>821</v>
      </c>
      <c r="AC36" t="s">
        <v>1081</v>
      </c>
      <c r="AD36" t="s">
        <v>1050</v>
      </c>
      <c r="AE36" t="s">
        <v>273</v>
      </c>
    </row>
    <row r="37" spans="1:39" x14ac:dyDescent="0.25">
      <c r="A37" t="s">
        <v>297</v>
      </c>
      <c r="B37" t="s">
        <v>303</v>
      </c>
      <c r="C37" t="s">
        <v>74</v>
      </c>
      <c r="D37" t="s">
        <v>273</v>
      </c>
      <c r="E37" t="s">
        <v>266</v>
      </c>
      <c r="I37" t="s">
        <v>168</v>
      </c>
      <c r="AA37" t="s">
        <v>1148</v>
      </c>
      <c r="AB37" t="s">
        <v>821</v>
      </c>
      <c r="AC37" t="s">
        <v>1082</v>
      </c>
      <c r="AD37" t="s">
        <v>1046</v>
      </c>
      <c r="AE37" t="s">
        <v>272</v>
      </c>
    </row>
    <row r="38" spans="1:39" x14ac:dyDescent="0.25">
      <c r="A38" t="s">
        <v>297</v>
      </c>
      <c r="B38" t="s">
        <v>304</v>
      </c>
      <c r="C38" t="s">
        <v>39</v>
      </c>
      <c r="D38" t="s">
        <v>272</v>
      </c>
      <c r="E38" t="s">
        <v>266</v>
      </c>
      <c r="H38" t="s">
        <v>190</v>
      </c>
      <c r="AA38" t="s">
        <v>1148</v>
      </c>
      <c r="AB38" t="s">
        <v>821</v>
      </c>
      <c r="AC38" t="s">
        <v>1083</v>
      </c>
      <c r="AD38" t="s">
        <v>1050</v>
      </c>
      <c r="AE38" t="s">
        <v>273</v>
      </c>
    </row>
    <row r="39" spans="1:39" x14ac:dyDescent="0.25">
      <c r="A39" t="s">
        <v>297</v>
      </c>
      <c r="B39" t="s">
        <v>305</v>
      </c>
      <c r="C39" t="s">
        <v>39</v>
      </c>
      <c r="D39" t="s">
        <v>272</v>
      </c>
      <c r="H39" t="s">
        <v>191</v>
      </c>
      <c r="AA39" t="s">
        <v>1148</v>
      </c>
      <c r="AB39" t="s">
        <v>821</v>
      </c>
      <c r="AC39" t="s">
        <v>1084</v>
      </c>
      <c r="AD39" t="s">
        <v>1046</v>
      </c>
      <c r="AE39" t="s">
        <v>272</v>
      </c>
    </row>
    <row r="40" spans="1:39" x14ac:dyDescent="0.25">
      <c r="A40" t="s">
        <v>306</v>
      </c>
      <c r="B40" t="s">
        <v>307</v>
      </c>
      <c r="C40" t="s">
        <v>74</v>
      </c>
      <c r="D40" t="s">
        <v>272</v>
      </c>
      <c r="E40" t="s">
        <v>266</v>
      </c>
      <c r="H40" t="s">
        <v>192</v>
      </c>
      <c r="I40" t="s">
        <v>168</v>
      </c>
      <c r="L40" s="33" t="s">
        <v>991</v>
      </c>
      <c r="AA40" t="s">
        <v>1148</v>
      </c>
      <c r="AB40" t="s">
        <v>821</v>
      </c>
      <c r="AC40" t="s">
        <v>1085</v>
      </c>
      <c r="AD40" t="s">
        <v>1046</v>
      </c>
      <c r="AE40" t="s">
        <v>272</v>
      </c>
    </row>
    <row r="41" spans="1:39" x14ac:dyDescent="0.25">
      <c r="A41" t="s">
        <v>306</v>
      </c>
      <c r="B41" t="s">
        <v>308</v>
      </c>
      <c r="C41" t="s">
        <v>74</v>
      </c>
      <c r="D41" t="s">
        <v>272</v>
      </c>
      <c r="E41" t="s">
        <v>266</v>
      </c>
      <c r="I41" t="s">
        <v>47</v>
      </c>
      <c r="AA41" t="s">
        <v>1148</v>
      </c>
      <c r="AB41" t="s">
        <v>821</v>
      </c>
      <c r="AC41" t="s">
        <v>1086</v>
      </c>
      <c r="AD41" t="s">
        <v>1050</v>
      </c>
      <c r="AE41" t="s">
        <v>273</v>
      </c>
    </row>
    <row r="42" spans="1:39" x14ac:dyDescent="0.25">
      <c r="A42" t="s">
        <v>306</v>
      </c>
      <c r="B42" t="s">
        <v>309</v>
      </c>
      <c r="C42" t="s">
        <v>74</v>
      </c>
      <c r="D42" t="s">
        <v>273</v>
      </c>
      <c r="I42" t="s">
        <v>173</v>
      </c>
      <c r="AA42" t="s">
        <v>1148</v>
      </c>
      <c r="AB42" t="s">
        <v>821</v>
      </c>
      <c r="AC42" t="s">
        <v>1087</v>
      </c>
      <c r="AD42" t="s">
        <v>1046</v>
      </c>
      <c r="AE42" t="s">
        <v>272</v>
      </c>
    </row>
    <row r="43" spans="1:39" x14ac:dyDescent="0.25">
      <c r="A43" t="s">
        <v>306</v>
      </c>
      <c r="B43" t="s">
        <v>310</v>
      </c>
      <c r="C43" t="s">
        <v>41</v>
      </c>
      <c r="D43" t="s">
        <v>272</v>
      </c>
      <c r="E43" t="s">
        <v>266</v>
      </c>
      <c r="I43" t="s">
        <v>48</v>
      </c>
      <c r="AA43" t="s">
        <v>1148</v>
      </c>
      <c r="AB43" t="s">
        <v>821</v>
      </c>
      <c r="AC43" t="s">
        <v>1088</v>
      </c>
      <c r="AD43" t="s">
        <v>1046</v>
      </c>
      <c r="AE43" t="s">
        <v>272</v>
      </c>
      <c r="AM43" s="33"/>
    </row>
    <row r="44" spans="1:39" x14ac:dyDescent="0.25">
      <c r="A44" t="s">
        <v>306</v>
      </c>
      <c r="B44" t="s">
        <v>311</v>
      </c>
      <c r="C44" t="s">
        <v>107</v>
      </c>
      <c r="D44" t="s">
        <v>272</v>
      </c>
      <c r="E44" t="s">
        <v>266</v>
      </c>
      <c r="H44" t="s">
        <v>193</v>
      </c>
      <c r="I44" t="s">
        <v>52</v>
      </c>
      <c r="AA44" t="s">
        <v>1148</v>
      </c>
      <c r="AB44" t="s">
        <v>821</v>
      </c>
      <c r="AC44" t="s">
        <v>1089</v>
      </c>
      <c r="AD44" t="s">
        <v>1046</v>
      </c>
      <c r="AE44" t="s">
        <v>272</v>
      </c>
    </row>
    <row r="45" spans="1:39" x14ac:dyDescent="0.25">
      <c r="A45" t="s">
        <v>306</v>
      </c>
      <c r="B45" t="s">
        <v>312</v>
      </c>
      <c r="C45" t="s">
        <v>42</v>
      </c>
      <c r="D45" t="s">
        <v>272</v>
      </c>
      <c r="E45" t="s">
        <v>266</v>
      </c>
      <c r="I45" t="s">
        <v>168</v>
      </c>
      <c r="L45" t="s">
        <v>982</v>
      </c>
      <c r="AA45" t="s">
        <v>1148</v>
      </c>
      <c r="AB45" t="s">
        <v>821</v>
      </c>
      <c r="AC45" t="s">
        <v>1090</v>
      </c>
      <c r="AD45" t="s">
        <v>1050</v>
      </c>
      <c r="AE45" t="s">
        <v>273</v>
      </c>
    </row>
    <row r="46" spans="1:39" x14ac:dyDescent="0.25">
      <c r="A46" t="s">
        <v>313</v>
      </c>
      <c r="B46" t="s">
        <v>314</v>
      </c>
      <c r="C46" t="s">
        <v>319</v>
      </c>
      <c r="D46" t="s">
        <v>273</v>
      </c>
      <c r="E46" t="s">
        <v>266</v>
      </c>
      <c r="I46" t="s">
        <v>173</v>
      </c>
      <c r="AA46" t="s">
        <v>1148</v>
      </c>
      <c r="AB46" t="s">
        <v>821</v>
      </c>
      <c r="AC46" t="s">
        <v>1078</v>
      </c>
      <c r="AD46" t="s">
        <v>266</v>
      </c>
      <c r="AE46" t="s">
        <v>273</v>
      </c>
      <c r="AG46" t="s">
        <v>975</v>
      </c>
    </row>
    <row r="47" spans="1:39" x14ac:dyDescent="0.25">
      <c r="A47" t="s">
        <v>313</v>
      </c>
      <c r="B47" t="s">
        <v>315</v>
      </c>
      <c r="C47" t="s">
        <v>319</v>
      </c>
      <c r="D47" t="s">
        <v>272</v>
      </c>
      <c r="E47" t="s">
        <v>266</v>
      </c>
      <c r="I47" t="s">
        <v>48</v>
      </c>
      <c r="AA47" t="s">
        <v>1148</v>
      </c>
      <c r="AB47" t="s">
        <v>41</v>
      </c>
      <c r="AC47" t="s">
        <v>1094</v>
      </c>
      <c r="AD47" t="s">
        <v>1046</v>
      </c>
      <c r="AE47" t="s">
        <v>272</v>
      </c>
    </row>
    <row r="48" spans="1:39" x14ac:dyDescent="0.25">
      <c r="A48" t="s">
        <v>313</v>
      </c>
      <c r="B48" t="s">
        <v>316</v>
      </c>
      <c r="C48" t="s">
        <v>319</v>
      </c>
      <c r="D48" t="s">
        <v>272</v>
      </c>
      <c r="E48" t="s">
        <v>266</v>
      </c>
      <c r="I48" t="s">
        <v>47</v>
      </c>
      <c r="AA48" t="s">
        <v>1148</v>
      </c>
      <c r="AB48" t="s">
        <v>41</v>
      </c>
      <c r="AC48" t="s">
        <v>1095</v>
      </c>
      <c r="AD48" t="s">
        <v>1046</v>
      </c>
      <c r="AE48" t="s">
        <v>272</v>
      </c>
    </row>
    <row r="49" spans="1:31" x14ac:dyDescent="0.25">
      <c r="A49" t="s">
        <v>313</v>
      </c>
      <c r="B49" t="s">
        <v>317</v>
      </c>
      <c r="C49" t="s">
        <v>319</v>
      </c>
      <c r="D49" t="s">
        <v>273</v>
      </c>
      <c r="E49" t="s">
        <v>266</v>
      </c>
      <c r="H49" s="1" t="s">
        <v>194</v>
      </c>
      <c r="I49" t="s">
        <v>168</v>
      </c>
      <c r="J49">
        <v>3</v>
      </c>
      <c r="K49">
        <v>5</v>
      </c>
      <c r="AA49" t="s">
        <v>1148</v>
      </c>
      <c r="AB49" t="s">
        <v>41</v>
      </c>
      <c r="AC49" t="s">
        <v>1096</v>
      </c>
      <c r="AD49" t="s">
        <v>1046</v>
      </c>
      <c r="AE49" t="s">
        <v>272</v>
      </c>
    </row>
    <row r="50" spans="1:31" x14ac:dyDescent="0.25">
      <c r="A50" t="s">
        <v>313</v>
      </c>
      <c r="B50" t="s">
        <v>318</v>
      </c>
      <c r="C50" t="s">
        <v>319</v>
      </c>
      <c r="D50" t="s">
        <v>272</v>
      </c>
      <c r="I50" t="s">
        <v>173</v>
      </c>
      <c r="J50">
        <v>3</v>
      </c>
      <c r="K50">
        <v>3</v>
      </c>
      <c r="AA50" t="s">
        <v>1148</v>
      </c>
      <c r="AB50" t="s">
        <v>41</v>
      </c>
      <c r="AC50" t="s">
        <v>1098</v>
      </c>
      <c r="AD50" t="s">
        <v>1046</v>
      </c>
      <c r="AE50" t="s">
        <v>272</v>
      </c>
    </row>
    <row r="51" spans="1:31" x14ac:dyDescent="0.25">
      <c r="A51" t="s">
        <v>313</v>
      </c>
      <c r="B51" t="s">
        <v>320</v>
      </c>
      <c r="C51" t="s">
        <v>321</v>
      </c>
      <c r="D51" t="s">
        <v>272</v>
      </c>
      <c r="E51" t="s">
        <v>266</v>
      </c>
      <c r="I51" t="s">
        <v>52</v>
      </c>
      <c r="J51">
        <v>1</v>
      </c>
      <c r="K51">
        <v>5</v>
      </c>
      <c r="AA51" t="s">
        <v>1148</v>
      </c>
      <c r="AB51" t="s">
        <v>41</v>
      </c>
      <c r="AC51" t="s">
        <v>1097</v>
      </c>
      <c r="AD51" t="s">
        <v>1046</v>
      </c>
      <c r="AE51" t="s">
        <v>272</v>
      </c>
    </row>
    <row r="52" spans="1:31" x14ac:dyDescent="0.25">
      <c r="A52" t="s">
        <v>322</v>
      </c>
      <c r="B52" t="s">
        <v>323</v>
      </c>
      <c r="C52" t="s">
        <v>74</v>
      </c>
      <c r="D52" t="s">
        <v>272</v>
      </c>
      <c r="E52" t="s">
        <v>266</v>
      </c>
      <c r="I52" t="s">
        <v>47</v>
      </c>
      <c r="K52">
        <v>3</v>
      </c>
      <c r="AA52" t="s">
        <v>1148</v>
      </c>
      <c r="AB52" t="s">
        <v>41</v>
      </c>
      <c r="AC52" t="s">
        <v>1099</v>
      </c>
      <c r="AD52" t="s">
        <v>1046</v>
      </c>
      <c r="AE52" t="s">
        <v>272</v>
      </c>
    </row>
    <row r="53" spans="1:31" x14ac:dyDescent="0.25">
      <c r="A53" t="s">
        <v>322</v>
      </c>
      <c r="B53" t="s">
        <v>324</v>
      </c>
      <c r="C53" t="s">
        <v>74</v>
      </c>
      <c r="D53" t="s">
        <v>272</v>
      </c>
      <c r="E53" t="s">
        <v>266</v>
      </c>
      <c r="H53" t="s">
        <v>194</v>
      </c>
      <c r="AA53" t="s">
        <v>1148</v>
      </c>
      <c r="AB53" t="s">
        <v>41</v>
      </c>
      <c r="AC53" t="s">
        <v>1100</v>
      </c>
      <c r="AD53" t="s">
        <v>1046</v>
      </c>
      <c r="AE53" t="s">
        <v>272</v>
      </c>
    </row>
    <row r="54" spans="1:31" x14ac:dyDescent="0.25">
      <c r="A54" t="s">
        <v>322</v>
      </c>
      <c r="B54" t="s">
        <v>325</v>
      </c>
      <c r="C54" t="s">
        <v>74</v>
      </c>
      <c r="D54" t="s">
        <v>273</v>
      </c>
      <c r="E54" t="s">
        <v>266</v>
      </c>
      <c r="AA54" t="s">
        <v>1148</v>
      </c>
      <c r="AB54" t="s">
        <v>41</v>
      </c>
      <c r="AC54" t="s">
        <v>1101</v>
      </c>
      <c r="AD54" t="s">
        <v>1050</v>
      </c>
      <c r="AE54" t="s">
        <v>273</v>
      </c>
    </row>
    <row r="55" spans="1:31" x14ac:dyDescent="0.25">
      <c r="A55" t="s">
        <v>322</v>
      </c>
      <c r="B55" t="s">
        <v>326</v>
      </c>
      <c r="C55" t="s">
        <v>41</v>
      </c>
      <c r="D55" t="s">
        <v>272</v>
      </c>
      <c r="E55" t="s">
        <v>266</v>
      </c>
      <c r="I55" t="s">
        <v>48</v>
      </c>
      <c r="J55">
        <v>2</v>
      </c>
      <c r="K55">
        <v>4</v>
      </c>
      <c r="AA55" t="s">
        <v>1148</v>
      </c>
      <c r="AB55" t="s">
        <v>41</v>
      </c>
      <c r="AC55" t="s">
        <v>1102</v>
      </c>
      <c r="AD55" t="s">
        <v>1050</v>
      </c>
      <c r="AE55" t="s">
        <v>273</v>
      </c>
    </row>
    <row r="56" spans="1:31" x14ac:dyDescent="0.25">
      <c r="A56" t="s">
        <v>322</v>
      </c>
      <c r="B56" t="s">
        <v>327</v>
      </c>
      <c r="C56" t="s">
        <v>41</v>
      </c>
      <c r="D56" t="s">
        <v>272</v>
      </c>
      <c r="H56" t="s">
        <v>195</v>
      </c>
      <c r="I56" t="s">
        <v>167</v>
      </c>
      <c r="AA56" t="s">
        <v>1148</v>
      </c>
      <c r="AB56" t="s">
        <v>41</v>
      </c>
      <c r="AC56" t="s">
        <v>1103</v>
      </c>
      <c r="AD56" t="s">
        <v>1046</v>
      </c>
      <c r="AE56" t="s">
        <v>272</v>
      </c>
    </row>
    <row r="57" spans="1:31" x14ac:dyDescent="0.25">
      <c r="A57" t="s">
        <v>322</v>
      </c>
      <c r="B57" t="s">
        <v>328</v>
      </c>
      <c r="C57" t="s">
        <v>79</v>
      </c>
      <c r="D57" t="s">
        <v>272</v>
      </c>
      <c r="E57" t="s">
        <v>266</v>
      </c>
      <c r="H57" t="s">
        <v>196</v>
      </c>
      <c r="I57" t="s">
        <v>168</v>
      </c>
      <c r="AA57" t="s">
        <v>1148</v>
      </c>
      <c r="AB57" t="s">
        <v>41</v>
      </c>
      <c r="AC57" t="s">
        <v>1104</v>
      </c>
      <c r="AD57" t="s">
        <v>1046</v>
      </c>
      <c r="AE57" t="s">
        <v>272</v>
      </c>
    </row>
    <row r="58" spans="1:31" x14ac:dyDescent="0.25">
      <c r="A58" t="s">
        <v>322</v>
      </c>
      <c r="B58" t="s">
        <v>329</v>
      </c>
      <c r="C58" t="s">
        <v>42</v>
      </c>
      <c r="D58" t="s">
        <v>273</v>
      </c>
      <c r="I58" t="s">
        <v>173</v>
      </c>
      <c r="AA58" t="s">
        <v>1148</v>
      </c>
      <c r="AB58" t="s">
        <v>41</v>
      </c>
      <c r="AC58" t="s">
        <v>1105</v>
      </c>
      <c r="AD58" t="s">
        <v>1050</v>
      </c>
      <c r="AE58" t="s">
        <v>273</v>
      </c>
    </row>
    <row r="59" spans="1:31" x14ac:dyDescent="0.25">
      <c r="A59" t="s">
        <v>322</v>
      </c>
      <c r="B59" t="s">
        <v>330</v>
      </c>
      <c r="C59" t="s">
        <v>42</v>
      </c>
      <c r="D59" t="s">
        <v>272</v>
      </c>
      <c r="I59" t="s">
        <v>197</v>
      </c>
      <c r="AA59" t="s">
        <v>1148</v>
      </c>
      <c r="AB59" t="s">
        <v>41</v>
      </c>
      <c r="AC59" t="s">
        <v>1106</v>
      </c>
      <c r="AD59" t="s">
        <v>1050</v>
      </c>
      <c r="AE59" t="s">
        <v>273</v>
      </c>
    </row>
    <row r="60" spans="1:31" x14ac:dyDescent="0.25">
      <c r="A60" t="s">
        <v>345</v>
      </c>
      <c r="B60" t="s">
        <v>331</v>
      </c>
      <c r="C60" t="s">
        <v>74</v>
      </c>
      <c r="D60" t="s">
        <v>273</v>
      </c>
      <c r="E60" t="s">
        <v>266</v>
      </c>
      <c r="H60" t="s">
        <v>198</v>
      </c>
      <c r="I60" t="s">
        <v>172</v>
      </c>
      <c r="AA60" t="s">
        <v>1148</v>
      </c>
      <c r="AB60" t="s">
        <v>41</v>
      </c>
      <c r="AC60" t="s">
        <v>1107</v>
      </c>
      <c r="AD60" t="s">
        <v>1046</v>
      </c>
      <c r="AE60" t="s">
        <v>272</v>
      </c>
    </row>
    <row r="61" spans="1:31" x14ac:dyDescent="0.25">
      <c r="A61" t="s">
        <v>345</v>
      </c>
      <c r="B61" t="s">
        <v>332</v>
      </c>
      <c r="C61" t="s">
        <v>74</v>
      </c>
      <c r="D61" t="s">
        <v>272</v>
      </c>
      <c r="E61" t="s">
        <v>266</v>
      </c>
      <c r="I61" t="s">
        <v>47</v>
      </c>
      <c r="AA61" t="s">
        <v>1148</v>
      </c>
      <c r="AB61" t="s">
        <v>41</v>
      </c>
      <c r="AC61" t="s">
        <v>959</v>
      </c>
      <c r="AD61" t="s">
        <v>1046</v>
      </c>
      <c r="AE61" t="s">
        <v>272</v>
      </c>
    </row>
    <row r="62" spans="1:31" x14ac:dyDescent="0.25">
      <c r="A62" t="s">
        <v>345</v>
      </c>
      <c r="B62" t="s">
        <v>333</v>
      </c>
      <c r="C62" t="s">
        <v>74</v>
      </c>
      <c r="D62" t="s">
        <v>272</v>
      </c>
      <c r="E62" t="s">
        <v>266</v>
      </c>
      <c r="I62" t="s">
        <v>173</v>
      </c>
      <c r="AA62" t="s">
        <v>1148</v>
      </c>
      <c r="AB62" t="s">
        <v>41</v>
      </c>
      <c r="AC62" t="s">
        <v>1091</v>
      </c>
      <c r="AD62" t="s">
        <v>266</v>
      </c>
      <c r="AE62" t="s">
        <v>273</v>
      </c>
    </row>
    <row r="63" spans="1:31" x14ac:dyDescent="0.25">
      <c r="A63" t="s">
        <v>345</v>
      </c>
      <c r="B63" t="s">
        <v>334</v>
      </c>
      <c r="C63" t="s">
        <v>74</v>
      </c>
      <c r="D63" t="s">
        <v>272</v>
      </c>
      <c r="H63" t="s">
        <v>198</v>
      </c>
      <c r="AA63" t="s">
        <v>1148</v>
      </c>
      <c r="AB63" t="s">
        <v>41</v>
      </c>
      <c r="AC63" t="s">
        <v>1092</v>
      </c>
      <c r="AD63" t="s">
        <v>266</v>
      </c>
      <c r="AE63" t="s">
        <v>272</v>
      </c>
    </row>
    <row r="64" spans="1:31" x14ac:dyDescent="0.25">
      <c r="A64" t="s">
        <v>345</v>
      </c>
      <c r="B64" t="s">
        <v>335</v>
      </c>
      <c r="C64" t="s">
        <v>41</v>
      </c>
      <c r="D64" t="s">
        <v>272</v>
      </c>
      <c r="E64" t="s">
        <v>266</v>
      </c>
      <c r="I64" t="s">
        <v>199</v>
      </c>
      <c r="AA64" t="s">
        <v>1148</v>
      </c>
      <c r="AB64" t="s">
        <v>41</v>
      </c>
      <c r="AC64" t="s">
        <v>1093</v>
      </c>
      <c r="AD64" t="s">
        <v>266</v>
      </c>
      <c r="AE64" t="s">
        <v>272</v>
      </c>
    </row>
    <row r="65" spans="1:31" x14ac:dyDescent="0.25">
      <c r="A65" t="s">
        <v>345</v>
      </c>
      <c r="B65" t="s">
        <v>336</v>
      </c>
      <c r="C65" t="s">
        <v>41</v>
      </c>
      <c r="D65" t="s">
        <v>272</v>
      </c>
      <c r="E65" t="s">
        <v>266</v>
      </c>
      <c r="H65" t="s">
        <v>200</v>
      </c>
      <c r="I65" t="s">
        <v>172</v>
      </c>
      <c r="AA65" t="s">
        <v>1148</v>
      </c>
      <c r="AB65" t="s">
        <v>42</v>
      </c>
      <c r="AC65" t="s">
        <v>1109</v>
      </c>
      <c r="AD65" t="s">
        <v>1046</v>
      </c>
      <c r="AE65" t="s">
        <v>272</v>
      </c>
    </row>
    <row r="66" spans="1:31" x14ac:dyDescent="0.25">
      <c r="A66" t="s">
        <v>345</v>
      </c>
      <c r="B66" t="s">
        <v>337</v>
      </c>
      <c r="C66" t="s">
        <v>41</v>
      </c>
      <c r="D66" t="s">
        <v>272</v>
      </c>
      <c r="I66" t="s">
        <v>173</v>
      </c>
      <c r="AA66" t="s">
        <v>1148</v>
      </c>
      <c r="AB66" t="s">
        <v>42</v>
      </c>
      <c r="AC66" t="s">
        <v>1110</v>
      </c>
      <c r="AD66" t="s">
        <v>1050</v>
      </c>
      <c r="AE66" t="s">
        <v>273</v>
      </c>
    </row>
    <row r="67" spans="1:31" x14ac:dyDescent="0.25">
      <c r="A67" t="s">
        <v>345</v>
      </c>
      <c r="B67" t="s">
        <v>338</v>
      </c>
      <c r="C67" t="s">
        <v>42</v>
      </c>
      <c r="D67" t="s">
        <v>272</v>
      </c>
      <c r="E67" t="s">
        <v>266</v>
      </c>
      <c r="I67" t="s">
        <v>47</v>
      </c>
      <c r="AA67" t="s">
        <v>1148</v>
      </c>
      <c r="AB67" t="s">
        <v>42</v>
      </c>
      <c r="AC67" t="s">
        <v>1111</v>
      </c>
      <c r="AD67" t="s">
        <v>1046</v>
      </c>
      <c r="AE67" t="s">
        <v>272</v>
      </c>
    </row>
    <row r="68" spans="1:31" x14ac:dyDescent="0.25">
      <c r="A68" t="s">
        <v>345</v>
      </c>
      <c r="B68" t="s">
        <v>339</v>
      </c>
      <c r="C68" t="s">
        <v>42</v>
      </c>
      <c r="D68" t="s">
        <v>272</v>
      </c>
      <c r="H68" t="s">
        <v>984</v>
      </c>
      <c r="I68" t="s">
        <v>202</v>
      </c>
      <c r="AA68" t="s">
        <v>1148</v>
      </c>
      <c r="AB68" t="s">
        <v>42</v>
      </c>
      <c r="AC68" t="s">
        <v>1112</v>
      </c>
      <c r="AD68" t="s">
        <v>1046</v>
      </c>
      <c r="AE68" t="s">
        <v>272</v>
      </c>
    </row>
    <row r="69" spans="1:31" x14ac:dyDescent="0.25">
      <c r="A69" t="s">
        <v>345</v>
      </c>
      <c r="B69" t="s">
        <v>340</v>
      </c>
      <c r="C69" t="s">
        <v>42</v>
      </c>
      <c r="D69" t="s">
        <v>272</v>
      </c>
      <c r="I69" t="s">
        <v>48</v>
      </c>
      <c r="AA69" t="s">
        <v>1148</v>
      </c>
      <c r="AB69" t="s">
        <v>42</v>
      </c>
      <c r="AC69" t="s">
        <v>1113</v>
      </c>
      <c r="AD69" t="s">
        <v>1046</v>
      </c>
      <c r="AE69" t="s">
        <v>272</v>
      </c>
    </row>
    <row r="70" spans="1:31" x14ac:dyDescent="0.25">
      <c r="A70" t="s">
        <v>345</v>
      </c>
      <c r="B70" t="s">
        <v>341</v>
      </c>
      <c r="C70" t="s">
        <v>344</v>
      </c>
      <c r="D70" t="s">
        <v>273</v>
      </c>
      <c r="E70" t="s">
        <v>266</v>
      </c>
      <c r="H70" t="s">
        <v>203</v>
      </c>
      <c r="I70" t="s">
        <v>52</v>
      </c>
      <c r="AA70" t="s">
        <v>1148</v>
      </c>
      <c r="AB70" t="s">
        <v>42</v>
      </c>
      <c r="AC70" t="s">
        <v>1114</v>
      </c>
      <c r="AD70" t="s">
        <v>1046</v>
      </c>
      <c r="AE70" t="s">
        <v>272</v>
      </c>
    </row>
    <row r="71" spans="1:31" x14ac:dyDescent="0.25">
      <c r="A71" t="s">
        <v>345</v>
      </c>
      <c r="B71" t="s">
        <v>342</v>
      </c>
      <c r="C71" t="s">
        <v>344</v>
      </c>
      <c r="D71" t="s">
        <v>272</v>
      </c>
      <c r="I71" t="s">
        <v>173</v>
      </c>
      <c r="AA71" t="s">
        <v>1148</v>
      </c>
      <c r="AB71" t="s">
        <v>42</v>
      </c>
      <c r="AC71" t="s">
        <v>1115</v>
      </c>
      <c r="AD71" t="s">
        <v>1046</v>
      </c>
      <c r="AE71" t="s">
        <v>272</v>
      </c>
    </row>
    <row r="72" spans="1:31" x14ac:dyDescent="0.25">
      <c r="A72" t="s">
        <v>345</v>
      </c>
      <c r="B72" t="s">
        <v>343</v>
      </c>
      <c r="C72" t="s">
        <v>344</v>
      </c>
      <c r="D72" t="s">
        <v>272</v>
      </c>
      <c r="I72" t="s">
        <v>204</v>
      </c>
      <c r="AA72" t="s">
        <v>1148</v>
      </c>
      <c r="AB72" t="s">
        <v>42</v>
      </c>
      <c r="AC72" t="s">
        <v>1108</v>
      </c>
      <c r="AD72" t="s">
        <v>1064</v>
      </c>
      <c r="AE72" t="s">
        <v>1064</v>
      </c>
    </row>
    <row r="73" spans="1:31" x14ac:dyDescent="0.25">
      <c r="A73" t="s">
        <v>346</v>
      </c>
      <c r="B73" t="s">
        <v>347</v>
      </c>
      <c r="C73" t="s">
        <v>965</v>
      </c>
      <c r="D73" t="s">
        <v>272</v>
      </c>
      <c r="E73" t="s">
        <v>266</v>
      </c>
      <c r="H73" t="s">
        <v>203</v>
      </c>
      <c r="AA73" t="s">
        <v>1116</v>
      </c>
      <c r="AB73" t="s">
        <v>40</v>
      </c>
      <c r="AC73" t="s">
        <v>1117</v>
      </c>
      <c r="AD73" t="s">
        <v>1050</v>
      </c>
      <c r="AE73" t="s">
        <v>273</v>
      </c>
    </row>
    <row r="74" spans="1:31" x14ac:dyDescent="0.25">
      <c r="A74" t="s">
        <v>346</v>
      </c>
      <c r="B74" t="s">
        <v>348</v>
      </c>
      <c r="C74" t="s">
        <v>965</v>
      </c>
      <c r="D74" t="s">
        <v>273</v>
      </c>
      <c r="E74" t="s">
        <v>266</v>
      </c>
      <c r="I74" t="s">
        <v>47</v>
      </c>
      <c r="AA74" t="s">
        <v>1116</v>
      </c>
      <c r="AB74" t="s">
        <v>40</v>
      </c>
      <c r="AC74" t="s">
        <v>1118</v>
      </c>
      <c r="AD74" t="s">
        <v>1046</v>
      </c>
      <c r="AE74" t="s">
        <v>272</v>
      </c>
    </row>
    <row r="75" spans="1:31" x14ac:dyDescent="0.25">
      <c r="A75" t="s">
        <v>346</v>
      </c>
      <c r="B75" t="s">
        <v>349</v>
      </c>
      <c r="C75" t="s">
        <v>966</v>
      </c>
      <c r="D75" t="s">
        <v>272</v>
      </c>
      <c r="E75" t="s">
        <v>266</v>
      </c>
      <c r="H75" t="s">
        <v>205</v>
      </c>
      <c r="I75" t="s">
        <v>206</v>
      </c>
      <c r="AA75" t="s">
        <v>1116</v>
      </c>
      <c r="AB75" t="s">
        <v>40</v>
      </c>
      <c r="AC75" t="s">
        <v>1119</v>
      </c>
      <c r="AD75" t="s">
        <v>1046</v>
      </c>
      <c r="AE75" t="s">
        <v>272</v>
      </c>
    </row>
    <row r="76" spans="1:31" x14ac:dyDescent="0.25">
      <c r="A76" t="s">
        <v>346</v>
      </c>
      <c r="B76" t="s">
        <v>350</v>
      </c>
      <c r="C76" t="s">
        <v>964</v>
      </c>
      <c r="D76" t="s">
        <v>272</v>
      </c>
      <c r="E76" t="s">
        <v>266</v>
      </c>
      <c r="H76" t="s">
        <v>207</v>
      </c>
      <c r="I76" t="s">
        <v>167</v>
      </c>
      <c r="AA76" t="s">
        <v>1116</v>
      </c>
      <c r="AB76" t="s">
        <v>40</v>
      </c>
      <c r="AC76" t="s">
        <v>1120</v>
      </c>
      <c r="AD76" t="s">
        <v>1046</v>
      </c>
      <c r="AE76" t="s">
        <v>272</v>
      </c>
    </row>
    <row r="77" spans="1:31" x14ac:dyDescent="0.25">
      <c r="A77" t="s">
        <v>346</v>
      </c>
      <c r="B77" t="s">
        <v>351</v>
      </c>
      <c r="C77" t="s">
        <v>964</v>
      </c>
      <c r="D77" t="s">
        <v>272</v>
      </c>
      <c r="E77" t="s">
        <v>266</v>
      </c>
      <c r="I77" t="s">
        <v>208</v>
      </c>
      <c r="AA77" t="s">
        <v>1116</v>
      </c>
      <c r="AB77" t="s">
        <v>40</v>
      </c>
      <c r="AC77" t="s">
        <v>1121</v>
      </c>
      <c r="AD77" t="s">
        <v>1046</v>
      </c>
      <c r="AE77" t="s">
        <v>272</v>
      </c>
    </row>
    <row r="78" spans="1:31" x14ac:dyDescent="0.25">
      <c r="A78" t="s">
        <v>352</v>
      </c>
      <c r="B78" t="s">
        <v>353</v>
      </c>
      <c r="C78" t="s">
        <v>967</v>
      </c>
      <c r="D78" t="s">
        <v>273</v>
      </c>
      <c r="E78" t="s">
        <v>266</v>
      </c>
      <c r="H78" t="s">
        <v>209</v>
      </c>
      <c r="I78" t="s">
        <v>172</v>
      </c>
      <c r="AA78" t="s">
        <v>1116</v>
      </c>
      <c r="AB78" t="s">
        <v>40</v>
      </c>
      <c r="AC78" t="s">
        <v>1122</v>
      </c>
      <c r="AD78" t="s">
        <v>1046</v>
      </c>
      <c r="AE78" t="s">
        <v>272</v>
      </c>
    </row>
    <row r="79" spans="1:31" x14ac:dyDescent="0.25">
      <c r="A79" t="s">
        <v>352</v>
      </c>
      <c r="B79" t="s">
        <v>354</v>
      </c>
      <c r="C79" t="s">
        <v>967</v>
      </c>
      <c r="D79" t="s">
        <v>272</v>
      </c>
      <c r="E79" t="s">
        <v>266</v>
      </c>
      <c r="I79" t="s">
        <v>173</v>
      </c>
      <c r="AA79" t="s">
        <v>1116</v>
      </c>
      <c r="AB79" t="s">
        <v>40</v>
      </c>
      <c r="AC79" t="s">
        <v>1123</v>
      </c>
      <c r="AD79" t="s">
        <v>1046</v>
      </c>
      <c r="AE79" t="s">
        <v>272</v>
      </c>
    </row>
    <row r="80" spans="1:31" x14ac:dyDescent="0.25">
      <c r="A80" t="s">
        <v>352</v>
      </c>
      <c r="B80" t="s">
        <v>355</v>
      </c>
      <c r="C80" t="s">
        <v>721</v>
      </c>
      <c r="D80" t="s">
        <v>272</v>
      </c>
      <c r="E80" t="s">
        <v>266</v>
      </c>
      <c r="I80" t="s">
        <v>47</v>
      </c>
      <c r="AA80" t="s">
        <v>1116</v>
      </c>
      <c r="AB80" t="s">
        <v>40</v>
      </c>
      <c r="AC80" t="s">
        <v>1124</v>
      </c>
      <c r="AD80" t="s">
        <v>1050</v>
      </c>
      <c r="AE80" t="s">
        <v>273</v>
      </c>
    </row>
    <row r="81" spans="1:31" x14ac:dyDescent="0.25">
      <c r="A81" t="s">
        <v>352</v>
      </c>
      <c r="B81" t="s">
        <v>356</v>
      </c>
      <c r="C81" t="s">
        <v>968</v>
      </c>
      <c r="D81" t="s">
        <v>273</v>
      </c>
      <c r="E81" t="s">
        <v>266</v>
      </c>
      <c r="H81" t="s">
        <v>210</v>
      </c>
      <c r="I81" t="s">
        <v>211</v>
      </c>
      <c r="AA81" t="s">
        <v>1116</v>
      </c>
      <c r="AB81" t="s">
        <v>40</v>
      </c>
      <c r="AC81" t="s">
        <v>1125</v>
      </c>
      <c r="AD81" t="s">
        <v>1046</v>
      </c>
      <c r="AE81" t="s">
        <v>272</v>
      </c>
    </row>
    <row r="82" spans="1:31" x14ac:dyDescent="0.25">
      <c r="A82" t="s">
        <v>352</v>
      </c>
      <c r="B82" t="s">
        <v>357</v>
      </c>
      <c r="C82" t="s">
        <v>969</v>
      </c>
      <c r="D82" t="s">
        <v>273</v>
      </c>
      <c r="E82" t="s">
        <v>266</v>
      </c>
      <c r="H82" t="s">
        <v>212</v>
      </c>
      <c r="I82" t="s">
        <v>208</v>
      </c>
      <c r="AA82" t="s">
        <v>1116</v>
      </c>
      <c r="AB82" t="s">
        <v>40</v>
      </c>
      <c r="AC82" t="s">
        <v>1126</v>
      </c>
      <c r="AD82" t="s">
        <v>1046</v>
      </c>
      <c r="AE82" t="s">
        <v>272</v>
      </c>
    </row>
    <row r="83" spans="1:31" x14ac:dyDescent="0.25">
      <c r="A83" t="s">
        <v>358</v>
      </c>
      <c r="B83" t="s">
        <v>359</v>
      </c>
      <c r="C83" t="s">
        <v>74</v>
      </c>
      <c r="D83" t="s">
        <v>272</v>
      </c>
      <c r="E83" t="s">
        <v>266</v>
      </c>
      <c r="I83" t="s">
        <v>213</v>
      </c>
      <c r="AA83" t="s">
        <v>1116</v>
      </c>
      <c r="AB83" t="s">
        <v>40</v>
      </c>
      <c r="AC83" t="s">
        <v>1127</v>
      </c>
      <c r="AD83" t="s">
        <v>1050</v>
      </c>
      <c r="AE83" t="s">
        <v>273</v>
      </c>
    </row>
    <row r="84" spans="1:31" x14ac:dyDescent="0.25">
      <c r="A84" t="s">
        <v>358</v>
      </c>
      <c r="B84" t="s">
        <v>360</v>
      </c>
      <c r="C84" t="s">
        <v>74</v>
      </c>
      <c r="D84" t="s">
        <v>272</v>
      </c>
      <c r="E84" t="s">
        <v>266</v>
      </c>
      <c r="I84" t="s">
        <v>52</v>
      </c>
      <c r="AA84" t="s">
        <v>1116</v>
      </c>
      <c r="AB84" t="s">
        <v>40</v>
      </c>
      <c r="AC84" t="s">
        <v>1128</v>
      </c>
      <c r="AD84" t="s">
        <v>1046</v>
      </c>
      <c r="AE84" t="s">
        <v>272</v>
      </c>
    </row>
    <row r="85" spans="1:31" x14ac:dyDescent="0.25">
      <c r="A85" t="s">
        <v>358</v>
      </c>
      <c r="B85" t="s">
        <v>361</v>
      </c>
      <c r="C85" t="s">
        <v>74</v>
      </c>
      <c r="D85" t="s">
        <v>273</v>
      </c>
      <c r="E85" t="s">
        <v>266</v>
      </c>
      <c r="H85" t="s">
        <v>214</v>
      </c>
      <c r="I85" t="s">
        <v>173</v>
      </c>
      <c r="AA85" t="s">
        <v>1116</v>
      </c>
      <c r="AB85" t="s">
        <v>821</v>
      </c>
      <c r="AC85" t="s">
        <v>1130</v>
      </c>
      <c r="AD85" t="s">
        <v>1046</v>
      </c>
      <c r="AE85" t="s">
        <v>272</v>
      </c>
    </row>
    <row r="86" spans="1:31" x14ac:dyDescent="0.25">
      <c r="A86" t="s">
        <v>358</v>
      </c>
      <c r="B86" t="s">
        <v>362</v>
      </c>
      <c r="C86" t="s">
        <v>74</v>
      </c>
      <c r="D86" t="s">
        <v>272</v>
      </c>
      <c r="E86" t="s">
        <v>266</v>
      </c>
      <c r="I86" t="s">
        <v>215</v>
      </c>
      <c r="AA86" t="s">
        <v>1116</v>
      </c>
      <c r="AB86" t="s">
        <v>821</v>
      </c>
      <c r="AC86" t="s">
        <v>1131</v>
      </c>
      <c r="AD86" t="s">
        <v>1046</v>
      </c>
      <c r="AE86" t="s">
        <v>272</v>
      </c>
    </row>
    <row r="87" spans="1:31" x14ac:dyDescent="0.25">
      <c r="A87" t="s">
        <v>358</v>
      </c>
      <c r="B87" t="s">
        <v>363</v>
      </c>
      <c r="C87" t="s">
        <v>74</v>
      </c>
      <c r="D87" t="s">
        <v>273</v>
      </c>
      <c r="E87" t="s">
        <v>266</v>
      </c>
      <c r="H87" t="s">
        <v>216</v>
      </c>
      <c r="I87" t="s">
        <v>47</v>
      </c>
      <c r="AA87" t="s">
        <v>1116</v>
      </c>
      <c r="AB87" t="s">
        <v>821</v>
      </c>
      <c r="AC87" t="s">
        <v>1132</v>
      </c>
      <c r="AD87" t="s">
        <v>1046</v>
      </c>
      <c r="AE87" t="s">
        <v>272</v>
      </c>
    </row>
    <row r="88" spans="1:31" x14ac:dyDescent="0.25">
      <c r="A88" t="s">
        <v>358</v>
      </c>
      <c r="B88" t="s">
        <v>364</v>
      </c>
      <c r="C88" t="s">
        <v>74</v>
      </c>
      <c r="D88" t="s">
        <v>272</v>
      </c>
      <c r="H88" t="s">
        <v>209</v>
      </c>
      <c r="L88" s="33" t="s">
        <v>985</v>
      </c>
      <c r="AA88" t="s">
        <v>1116</v>
      </c>
      <c r="AB88" t="s">
        <v>821</v>
      </c>
      <c r="AC88" t="s">
        <v>1133</v>
      </c>
      <c r="AD88" t="s">
        <v>1050</v>
      </c>
      <c r="AE88" t="s">
        <v>273</v>
      </c>
    </row>
    <row r="89" spans="1:31" x14ac:dyDescent="0.25">
      <c r="A89" t="s">
        <v>358</v>
      </c>
      <c r="B89" t="s">
        <v>365</v>
      </c>
      <c r="C89" t="s">
        <v>41</v>
      </c>
      <c r="D89" t="s">
        <v>273</v>
      </c>
      <c r="E89" t="s">
        <v>266</v>
      </c>
      <c r="I89" t="s">
        <v>168</v>
      </c>
      <c r="AA89" t="s">
        <v>1116</v>
      </c>
      <c r="AB89" t="s">
        <v>821</v>
      </c>
      <c r="AC89" t="s">
        <v>1134</v>
      </c>
      <c r="AD89" t="s">
        <v>1046</v>
      </c>
      <c r="AE89" t="s">
        <v>272</v>
      </c>
    </row>
    <row r="90" spans="1:31" x14ac:dyDescent="0.25">
      <c r="A90" t="s">
        <v>358</v>
      </c>
      <c r="B90" t="s">
        <v>366</v>
      </c>
      <c r="C90" t="s">
        <v>41</v>
      </c>
      <c r="D90" t="s">
        <v>272</v>
      </c>
      <c r="E90" t="s">
        <v>266</v>
      </c>
      <c r="H90" t="s">
        <v>210</v>
      </c>
      <c r="AA90" t="s">
        <v>1116</v>
      </c>
      <c r="AB90" t="s">
        <v>821</v>
      </c>
      <c r="AC90" t="s">
        <v>1135</v>
      </c>
      <c r="AD90" t="s">
        <v>1046</v>
      </c>
      <c r="AE90" t="s">
        <v>272</v>
      </c>
    </row>
    <row r="91" spans="1:31" x14ac:dyDescent="0.25">
      <c r="A91" t="s">
        <v>358</v>
      </c>
      <c r="B91" t="s">
        <v>367</v>
      </c>
      <c r="C91" t="s">
        <v>41</v>
      </c>
      <c r="D91" t="s">
        <v>273</v>
      </c>
      <c r="I91" t="s">
        <v>173</v>
      </c>
      <c r="AA91" t="s">
        <v>1116</v>
      </c>
      <c r="AB91" t="s">
        <v>821</v>
      </c>
      <c r="AC91" t="s">
        <v>1129</v>
      </c>
      <c r="AD91" t="s">
        <v>1064</v>
      </c>
      <c r="AE91" t="s">
        <v>1064</v>
      </c>
    </row>
    <row r="92" spans="1:31" x14ac:dyDescent="0.25">
      <c r="A92" t="s">
        <v>368</v>
      </c>
      <c r="B92" t="s">
        <v>369</v>
      </c>
      <c r="C92" t="s">
        <v>74</v>
      </c>
      <c r="D92" t="s">
        <v>272</v>
      </c>
      <c r="E92" t="s">
        <v>266</v>
      </c>
      <c r="H92" t="s">
        <v>212</v>
      </c>
      <c r="AA92" t="s">
        <v>1116</v>
      </c>
      <c r="AB92" t="s">
        <v>41</v>
      </c>
      <c r="AC92" t="s">
        <v>1137</v>
      </c>
      <c r="AD92" t="s">
        <v>1050</v>
      </c>
      <c r="AE92" t="s">
        <v>273</v>
      </c>
    </row>
    <row r="93" spans="1:31" x14ac:dyDescent="0.25">
      <c r="A93" t="s">
        <v>368</v>
      </c>
      <c r="B93" t="s">
        <v>370</v>
      </c>
      <c r="C93" t="s">
        <v>74</v>
      </c>
      <c r="D93" t="s">
        <v>272</v>
      </c>
      <c r="E93" t="s">
        <v>266</v>
      </c>
      <c r="H93" t="s">
        <v>214</v>
      </c>
      <c r="AA93" t="s">
        <v>1116</v>
      </c>
      <c r="AB93" t="s">
        <v>41</v>
      </c>
      <c r="AC93" t="s">
        <v>1138</v>
      </c>
      <c r="AD93" t="s">
        <v>1046</v>
      </c>
      <c r="AE93" t="s">
        <v>272</v>
      </c>
    </row>
    <row r="94" spans="1:31" x14ac:dyDescent="0.25">
      <c r="A94" t="s">
        <v>368</v>
      </c>
      <c r="B94" t="s">
        <v>371</v>
      </c>
      <c r="C94" t="s">
        <v>74</v>
      </c>
      <c r="D94" t="s">
        <v>272</v>
      </c>
      <c r="E94" t="s">
        <v>266</v>
      </c>
      <c r="H94" t="s">
        <v>997</v>
      </c>
      <c r="AA94" t="s">
        <v>1116</v>
      </c>
      <c r="AB94" t="s">
        <v>41</v>
      </c>
      <c r="AC94" t="s">
        <v>1139</v>
      </c>
      <c r="AD94" t="s">
        <v>1046</v>
      </c>
      <c r="AE94" t="s">
        <v>272</v>
      </c>
    </row>
    <row r="95" spans="1:31" x14ac:dyDescent="0.25">
      <c r="A95" t="s">
        <v>368</v>
      </c>
      <c r="B95" t="s">
        <v>372</v>
      </c>
      <c r="C95" t="s">
        <v>74</v>
      </c>
      <c r="D95" t="s">
        <v>272</v>
      </c>
      <c r="H95" t="s">
        <v>217</v>
      </c>
      <c r="I95" t="s">
        <v>167</v>
      </c>
      <c r="AA95" t="s">
        <v>1116</v>
      </c>
      <c r="AB95" t="s">
        <v>41</v>
      </c>
      <c r="AC95" t="s">
        <v>1140</v>
      </c>
      <c r="AD95" t="s">
        <v>1046</v>
      </c>
      <c r="AE95" t="s">
        <v>272</v>
      </c>
    </row>
    <row r="96" spans="1:31" x14ac:dyDescent="0.25">
      <c r="A96" t="s">
        <v>368</v>
      </c>
      <c r="B96" t="s">
        <v>373</v>
      </c>
      <c r="C96" t="s">
        <v>39</v>
      </c>
      <c r="D96" t="s">
        <v>272</v>
      </c>
      <c r="E96" t="s">
        <v>266</v>
      </c>
      <c r="H96" t="s">
        <v>218</v>
      </c>
      <c r="I96" t="s">
        <v>167</v>
      </c>
      <c r="AA96" t="s">
        <v>1116</v>
      </c>
      <c r="AB96" t="s">
        <v>41</v>
      </c>
      <c r="AC96" t="s">
        <v>1136</v>
      </c>
      <c r="AD96" t="s">
        <v>1064</v>
      </c>
      <c r="AE96" t="s">
        <v>1064</v>
      </c>
    </row>
    <row r="97" spans="1:31" x14ac:dyDescent="0.25">
      <c r="A97" t="s">
        <v>368</v>
      </c>
      <c r="B97" t="s">
        <v>374</v>
      </c>
      <c r="C97" t="s">
        <v>39</v>
      </c>
      <c r="D97" t="s">
        <v>273</v>
      </c>
      <c r="E97" t="s">
        <v>266</v>
      </c>
      <c r="I97" t="s">
        <v>175</v>
      </c>
      <c r="AA97" t="s">
        <v>1116</v>
      </c>
      <c r="AB97" t="s">
        <v>42</v>
      </c>
      <c r="AC97" t="s">
        <v>1141</v>
      </c>
      <c r="AD97" t="s">
        <v>1046</v>
      </c>
      <c r="AE97" t="s">
        <v>272</v>
      </c>
    </row>
    <row r="98" spans="1:31" x14ac:dyDescent="0.25">
      <c r="A98" t="s">
        <v>368</v>
      </c>
      <c r="B98" t="s">
        <v>375</v>
      </c>
      <c r="C98" t="s">
        <v>39</v>
      </c>
      <c r="D98" t="s">
        <v>272</v>
      </c>
      <c r="H98" t="s">
        <v>219</v>
      </c>
      <c r="I98" t="s">
        <v>167</v>
      </c>
      <c r="AA98" t="s">
        <v>1116</v>
      </c>
      <c r="AB98" t="s">
        <v>42</v>
      </c>
      <c r="AC98" t="s">
        <v>1142</v>
      </c>
      <c r="AD98" t="s">
        <v>1046</v>
      </c>
      <c r="AE98" t="s">
        <v>272</v>
      </c>
    </row>
    <row r="99" spans="1:31" x14ac:dyDescent="0.25">
      <c r="A99" t="s">
        <v>368</v>
      </c>
      <c r="B99" t="s">
        <v>376</v>
      </c>
      <c r="C99" t="s">
        <v>39</v>
      </c>
      <c r="D99" t="s">
        <v>273</v>
      </c>
      <c r="H99" t="s">
        <v>220</v>
      </c>
      <c r="I99" t="s">
        <v>167</v>
      </c>
      <c r="L99" t="s">
        <v>975</v>
      </c>
      <c r="AA99" t="s">
        <v>1116</v>
      </c>
      <c r="AB99" t="s">
        <v>42</v>
      </c>
      <c r="AC99" t="s">
        <v>379</v>
      </c>
      <c r="AD99" t="s">
        <v>1046</v>
      </c>
      <c r="AE99" t="s">
        <v>272</v>
      </c>
    </row>
    <row r="100" spans="1:31" x14ac:dyDescent="0.25">
      <c r="A100" t="s">
        <v>368</v>
      </c>
      <c r="B100" t="s">
        <v>377</v>
      </c>
      <c r="C100" t="s">
        <v>41</v>
      </c>
      <c r="D100" t="s">
        <v>273</v>
      </c>
      <c r="E100" t="s">
        <v>266</v>
      </c>
      <c r="I100" t="s">
        <v>175</v>
      </c>
      <c r="AA100" t="s">
        <v>1116</v>
      </c>
      <c r="AB100" t="s">
        <v>42</v>
      </c>
      <c r="AC100" t="s">
        <v>1143</v>
      </c>
      <c r="AD100" t="s">
        <v>266</v>
      </c>
      <c r="AE100" t="s">
        <v>272</v>
      </c>
    </row>
    <row r="101" spans="1:31" x14ac:dyDescent="0.25">
      <c r="A101" t="s">
        <v>368</v>
      </c>
      <c r="B101" t="s">
        <v>378</v>
      </c>
      <c r="C101" t="s">
        <v>42</v>
      </c>
      <c r="D101" t="s">
        <v>273</v>
      </c>
      <c r="E101" t="s">
        <v>266</v>
      </c>
      <c r="H101" s="1" t="s">
        <v>221</v>
      </c>
      <c r="I101" t="s">
        <v>167</v>
      </c>
      <c r="J101">
        <v>4</v>
      </c>
      <c r="K101">
        <v>6</v>
      </c>
      <c r="AA101" t="s">
        <v>1116</v>
      </c>
      <c r="AB101" t="s">
        <v>1144</v>
      </c>
      <c r="AC101" t="s">
        <v>1145</v>
      </c>
      <c r="AD101" t="s">
        <v>266</v>
      </c>
      <c r="AE101" t="s">
        <v>272</v>
      </c>
    </row>
    <row r="102" spans="1:31" x14ac:dyDescent="0.25">
      <c r="A102" t="s">
        <v>368</v>
      </c>
      <c r="B102" t="s">
        <v>379</v>
      </c>
      <c r="C102" t="s">
        <v>42</v>
      </c>
      <c r="D102" t="s">
        <v>272</v>
      </c>
      <c r="H102" t="s">
        <v>220</v>
      </c>
      <c r="AA102" t="s">
        <v>1116</v>
      </c>
      <c r="AB102" t="s">
        <v>1144</v>
      </c>
      <c r="AC102" t="s">
        <v>1146</v>
      </c>
      <c r="AD102" t="s">
        <v>266</v>
      </c>
      <c r="AE102" t="s">
        <v>272</v>
      </c>
    </row>
    <row r="103" spans="1:31" x14ac:dyDescent="0.25">
      <c r="A103" t="s">
        <v>368</v>
      </c>
      <c r="B103" t="s">
        <v>380</v>
      </c>
      <c r="C103" t="s">
        <v>383</v>
      </c>
      <c r="D103" t="s">
        <v>272</v>
      </c>
      <c r="H103" t="s">
        <v>221</v>
      </c>
      <c r="AA103" t="s">
        <v>1116</v>
      </c>
      <c r="AB103" t="s">
        <v>1144</v>
      </c>
      <c r="AC103" t="s">
        <v>381</v>
      </c>
      <c r="AD103" t="s">
        <v>266</v>
      </c>
      <c r="AE103" t="s">
        <v>272</v>
      </c>
    </row>
    <row r="104" spans="1:31" x14ac:dyDescent="0.25">
      <c r="A104" t="s">
        <v>368</v>
      </c>
      <c r="B104" t="s">
        <v>381</v>
      </c>
      <c r="C104" t="s">
        <v>383</v>
      </c>
      <c r="D104" t="s">
        <v>272</v>
      </c>
      <c r="H104" t="s">
        <v>222</v>
      </c>
      <c r="I104" t="s">
        <v>223</v>
      </c>
      <c r="L104" t="s">
        <v>983</v>
      </c>
      <c r="AA104" t="s">
        <v>1116</v>
      </c>
      <c r="AB104" t="s">
        <v>1144</v>
      </c>
      <c r="AC104" t="s">
        <v>382</v>
      </c>
      <c r="AD104" t="s">
        <v>266</v>
      </c>
      <c r="AE104" t="s">
        <v>272</v>
      </c>
    </row>
    <row r="105" spans="1:31" x14ac:dyDescent="0.25">
      <c r="A105" t="s">
        <v>368</v>
      </c>
      <c r="B105" t="s">
        <v>382</v>
      </c>
      <c r="C105" t="s">
        <v>383</v>
      </c>
      <c r="D105" t="s">
        <v>272</v>
      </c>
      <c r="I105" t="s">
        <v>204</v>
      </c>
      <c r="AA105" t="s">
        <v>1147</v>
      </c>
      <c r="AB105" t="s">
        <v>40</v>
      </c>
      <c r="AC105" t="s">
        <v>1149</v>
      </c>
      <c r="AD105" t="s">
        <v>1046</v>
      </c>
      <c r="AE105" t="s">
        <v>272</v>
      </c>
    </row>
    <row r="106" spans="1:31" x14ac:dyDescent="0.25">
      <c r="A106" t="s">
        <v>384</v>
      </c>
      <c r="B106" t="s">
        <v>385</v>
      </c>
      <c r="C106" t="s">
        <v>44</v>
      </c>
      <c r="D106" t="s">
        <v>272</v>
      </c>
      <c r="E106" t="s">
        <v>266</v>
      </c>
      <c r="H106" t="s">
        <v>224</v>
      </c>
      <c r="I106" t="s">
        <v>225</v>
      </c>
      <c r="AA106" t="s">
        <v>1147</v>
      </c>
      <c r="AB106" t="s">
        <v>40</v>
      </c>
      <c r="AC106" t="s">
        <v>1150</v>
      </c>
      <c r="AD106" t="s">
        <v>1046</v>
      </c>
      <c r="AE106" t="s">
        <v>272</v>
      </c>
    </row>
    <row r="107" spans="1:31" x14ac:dyDescent="0.25">
      <c r="A107" t="s">
        <v>384</v>
      </c>
      <c r="B107" t="s">
        <v>386</v>
      </c>
      <c r="C107" t="s">
        <v>44</v>
      </c>
      <c r="D107" t="s">
        <v>273</v>
      </c>
      <c r="E107" t="s">
        <v>266</v>
      </c>
      <c r="H107" t="s">
        <v>226</v>
      </c>
      <c r="I107" t="s">
        <v>175</v>
      </c>
      <c r="AA107" t="s">
        <v>1147</v>
      </c>
      <c r="AB107" t="s">
        <v>40</v>
      </c>
      <c r="AC107" t="s">
        <v>1151</v>
      </c>
      <c r="AD107" t="s">
        <v>1050</v>
      </c>
      <c r="AE107" t="s">
        <v>273</v>
      </c>
    </row>
    <row r="108" spans="1:31" x14ac:dyDescent="0.25">
      <c r="A108" t="s">
        <v>384</v>
      </c>
      <c r="B108" t="s">
        <v>387</v>
      </c>
      <c r="C108" t="s">
        <v>44</v>
      </c>
      <c r="D108" t="s">
        <v>273</v>
      </c>
      <c r="E108" t="s">
        <v>266</v>
      </c>
      <c r="I108" t="s">
        <v>176</v>
      </c>
      <c r="AA108" t="s">
        <v>1147</v>
      </c>
      <c r="AB108" t="s">
        <v>40</v>
      </c>
      <c r="AC108" t="s">
        <v>1152</v>
      </c>
      <c r="AD108" t="s">
        <v>1046</v>
      </c>
      <c r="AE108" t="s">
        <v>272</v>
      </c>
    </row>
    <row r="109" spans="1:31" x14ac:dyDescent="0.25">
      <c r="A109" t="s">
        <v>384</v>
      </c>
      <c r="B109" t="s">
        <v>388</v>
      </c>
      <c r="C109" t="s">
        <v>44</v>
      </c>
      <c r="D109" t="s">
        <v>272</v>
      </c>
      <c r="E109" t="s">
        <v>266</v>
      </c>
      <c r="H109">
        <v>39</v>
      </c>
      <c r="AA109" t="s">
        <v>1147</v>
      </c>
      <c r="AB109" t="s">
        <v>40</v>
      </c>
      <c r="AC109" t="s">
        <v>1153</v>
      </c>
      <c r="AD109" t="s">
        <v>1046</v>
      </c>
      <c r="AE109" t="s">
        <v>272</v>
      </c>
    </row>
    <row r="110" spans="1:31" x14ac:dyDescent="0.25">
      <c r="A110" t="s">
        <v>384</v>
      </c>
      <c r="B110" t="s">
        <v>389</v>
      </c>
      <c r="C110" t="s">
        <v>41</v>
      </c>
      <c r="D110" t="s">
        <v>272</v>
      </c>
      <c r="E110" t="s">
        <v>266</v>
      </c>
      <c r="H110" t="s">
        <v>227</v>
      </c>
      <c r="I110" t="s">
        <v>167</v>
      </c>
      <c r="AA110" t="s">
        <v>1147</v>
      </c>
      <c r="AB110" t="s">
        <v>40</v>
      </c>
      <c r="AC110" t="s">
        <v>1154</v>
      </c>
      <c r="AD110" t="s">
        <v>1050</v>
      </c>
      <c r="AE110" t="s">
        <v>273</v>
      </c>
    </row>
    <row r="111" spans="1:31" x14ac:dyDescent="0.25">
      <c r="A111" t="s">
        <v>384</v>
      </c>
      <c r="B111" t="s">
        <v>390</v>
      </c>
      <c r="C111" t="s">
        <v>41</v>
      </c>
      <c r="D111" t="s">
        <v>272</v>
      </c>
      <c r="E111" t="s">
        <v>266</v>
      </c>
      <c r="I111" t="s">
        <v>188</v>
      </c>
      <c r="AA111" t="s">
        <v>1147</v>
      </c>
      <c r="AB111" t="s">
        <v>40</v>
      </c>
      <c r="AC111" t="s">
        <v>1155</v>
      </c>
      <c r="AD111" t="s">
        <v>1050</v>
      </c>
      <c r="AE111" t="s">
        <v>273</v>
      </c>
    </row>
    <row r="112" spans="1:31" x14ac:dyDescent="0.25">
      <c r="A112" t="s">
        <v>384</v>
      </c>
      <c r="B112" t="s">
        <v>391</v>
      </c>
      <c r="C112" t="s">
        <v>41</v>
      </c>
      <c r="D112" t="s">
        <v>272</v>
      </c>
      <c r="H112" t="s">
        <v>228</v>
      </c>
      <c r="I112" t="s">
        <v>229</v>
      </c>
      <c r="AA112" t="s">
        <v>1147</v>
      </c>
      <c r="AB112" t="s">
        <v>40</v>
      </c>
      <c r="AC112" t="s">
        <v>1156</v>
      </c>
      <c r="AD112" t="s">
        <v>1046</v>
      </c>
      <c r="AE112" t="s">
        <v>272</v>
      </c>
    </row>
    <row r="113" spans="1:31" x14ac:dyDescent="0.25">
      <c r="A113" t="s">
        <v>384</v>
      </c>
      <c r="B113" t="s">
        <v>392</v>
      </c>
      <c r="C113" t="s">
        <v>42</v>
      </c>
      <c r="D113" t="s">
        <v>272</v>
      </c>
      <c r="E113" t="s">
        <v>266</v>
      </c>
      <c r="I113" t="s">
        <v>230</v>
      </c>
      <c r="AA113" t="s">
        <v>1147</v>
      </c>
      <c r="AB113" t="s">
        <v>40</v>
      </c>
      <c r="AC113" t="s">
        <v>1157</v>
      </c>
      <c r="AD113" t="s">
        <v>1050</v>
      </c>
      <c r="AE113" t="s">
        <v>273</v>
      </c>
    </row>
    <row r="114" spans="1:31" x14ac:dyDescent="0.25">
      <c r="A114" t="s">
        <v>384</v>
      </c>
      <c r="B114" t="s">
        <v>393</v>
      </c>
      <c r="C114" t="s">
        <v>42</v>
      </c>
      <c r="D114" t="s">
        <v>272</v>
      </c>
      <c r="H114" t="s">
        <v>231</v>
      </c>
      <c r="I114" t="s">
        <v>167</v>
      </c>
      <c r="AA114" t="s">
        <v>1147</v>
      </c>
      <c r="AB114" t="s">
        <v>40</v>
      </c>
      <c r="AC114" t="s">
        <v>1158</v>
      </c>
      <c r="AD114" t="s">
        <v>1046</v>
      </c>
      <c r="AE114" t="s">
        <v>272</v>
      </c>
    </row>
    <row r="115" spans="1:31" x14ac:dyDescent="0.25">
      <c r="A115" t="s">
        <v>394</v>
      </c>
      <c r="B115" t="s">
        <v>395</v>
      </c>
      <c r="C115" t="s">
        <v>42</v>
      </c>
      <c r="D115" t="s">
        <v>272</v>
      </c>
      <c r="E115" t="s">
        <v>266</v>
      </c>
      <c r="I115" t="s">
        <v>232</v>
      </c>
      <c r="AA115" t="s">
        <v>1147</v>
      </c>
      <c r="AB115" t="s">
        <v>40</v>
      </c>
      <c r="AC115" t="s">
        <v>1159</v>
      </c>
      <c r="AD115" t="s">
        <v>1046</v>
      </c>
      <c r="AE115" t="s">
        <v>272</v>
      </c>
    </row>
    <row r="116" spans="1:31" x14ac:dyDescent="0.25">
      <c r="A116" t="s">
        <v>394</v>
      </c>
      <c r="B116" t="s">
        <v>396</v>
      </c>
      <c r="C116" t="s">
        <v>42</v>
      </c>
      <c r="D116" t="s">
        <v>272</v>
      </c>
      <c r="E116" t="s">
        <v>266</v>
      </c>
      <c r="H116" t="s">
        <v>233</v>
      </c>
      <c r="I116" t="s">
        <v>234</v>
      </c>
      <c r="AA116" t="s">
        <v>1147</v>
      </c>
      <c r="AB116" t="s">
        <v>40</v>
      </c>
      <c r="AC116" t="s">
        <v>1160</v>
      </c>
      <c r="AD116" t="s">
        <v>1050</v>
      </c>
      <c r="AE116" t="s">
        <v>273</v>
      </c>
    </row>
    <row r="117" spans="1:31" x14ac:dyDescent="0.25">
      <c r="A117" t="s">
        <v>394</v>
      </c>
      <c r="B117" t="s">
        <v>397</v>
      </c>
      <c r="C117" t="s">
        <v>42</v>
      </c>
      <c r="D117" t="s">
        <v>273</v>
      </c>
      <c r="E117" t="s">
        <v>266</v>
      </c>
      <c r="I117" t="s">
        <v>47</v>
      </c>
      <c r="AA117" t="s">
        <v>1147</v>
      </c>
      <c r="AB117" t="s">
        <v>40</v>
      </c>
      <c r="AC117" t="s">
        <v>1161</v>
      </c>
      <c r="AD117" t="s">
        <v>1046</v>
      </c>
      <c r="AE117" t="s">
        <v>272</v>
      </c>
    </row>
    <row r="118" spans="1:31" x14ac:dyDescent="0.25">
      <c r="A118" t="s">
        <v>394</v>
      </c>
      <c r="B118" t="s">
        <v>398</v>
      </c>
      <c r="C118" t="s">
        <v>42</v>
      </c>
      <c r="D118" t="s">
        <v>272</v>
      </c>
      <c r="E118" t="s">
        <v>266</v>
      </c>
      <c r="AA118" t="s">
        <v>1147</v>
      </c>
      <c r="AB118" t="s">
        <v>40</v>
      </c>
      <c r="AC118" t="s">
        <v>1162</v>
      </c>
      <c r="AD118" t="s">
        <v>1046</v>
      </c>
      <c r="AE118" t="s">
        <v>272</v>
      </c>
    </row>
    <row r="119" spans="1:31" x14ac:dyDescent="0.25">
      <c r="A119" t="s">
        <v>394</v>
      </c>
      <c r="B119" t="s">
        <v>399</v>
      </c>
      <c r="C119" t="s">
        <v>74</v>
      </c>
      <c r="D119" t="s">
        <v>273</v>
      </c>
      <c r="E119" t="s">
        <v>266</v>
      </c>
      <c r="H119" t="s">
        <v>233</v>
      </c>
      <c r="AA119" t="s">
        <v>1147</v>
      </c>
      <c r="AB119" t="s">
        <v>40</v>
      </c>
      <c r="AC119" t="s">
        <v>1163</v>
      </c>
      <c r="AD119" t="s">
        <v>1050</v>
      </c>
      <c r="AE119" t="s">
        <v>273</v>
      </c>
    </row>
    <row r="120" spans="1:31" x14ac:dyDescent="0.25">
      <c r="A120" t="s">
        <v>394</v>
      </c>
      <c r="B120" t="s">
        <v>400</v>
      </c>
      <c r="C120" t="s">
        <v>74</v>
      </c>
      <c r="D120" t="s">
        <v>272</v>
      </c>
      <c r="E120" t="s">
        <v>266</v>
      </c>
      <c r="H120" s="34" t="s">
        <v>235</v>
      </c>
      <c r="I120" s="31" t="s">
        <v>236</v>
      </c>
      <c r="J120" s="31"/>
      <c r="K120" s="32">
        <v>2</v>
      </c>
      <c r="AA120" t="s">
        <v>1147</v>
      </c>
      <c r="AB120" t="s">
        <v>40</v>
      </c>
      <c r="AC120" t="s">
        <v>1164</v>
      </c>
      <c r="AD120" t="s">
        <v>1046</v>
      </c>
      <c r="AE120" t="s">
        <v>272</v>
      </c>
    </row>
    <row r="121" spans="1:31" x14ac:dyDescent="0.25">
      <c r="A121" t="s">
        <v>394</v>
      </c>
      <c r="B121" t="s">
        <v>401</v>
      </c>
      <c r="C121" t="s">
        <v>74</v>
      </c>
      <c r="D121" t="s">
        <v>272</v>
      </c>
      <c r="E121" t="s">
        <v>266</v>
      </c>
      <c r="H121" s="34"/>
      <c r="I121" s="31" t="s">
        <v>225</v>
      </c>
      <c r="J121" s="31"/>
      <c r="K121" s="32">
        <v>1</v>
      </c>
      <c r="AA121" t="s">
        <v>1147</v>
      </c>
      <c r="AB121" t="s">
        <v>40</v>
      </c>
      <c r="AC121" t="s">
        <v>1165</v>
      </c>
      <c r="AD121" t="s">
        <v>1046</v>
      </c>
      <c r="AE121" t="s">
        <v>272</v>
      </c>
    </row>
    <row r="122" spans="1:31" x14ac:dyDescent="0.25">
      <c r="A122" t="s">
        <v>394</v>
      </c>
      <c r="B122" t="s">
        <v>402</v>
      </c>
      <c r="C122" t="s">
        <v>74</v>
      </c>
      <c r="D122" t="s">
        <v>272</v>
      </c>
      <c r="H122" s="34" t="s">
        <v>237</v>
      </c>
      <c r="I122" s="31" t="s">
        <v>167</v>
      </c>
      <c r="J122" s="31">
        <v>1</v>
      </c>
      <c r="K122" s="32">
        <v>4</v>
      </c>
      <c r="AA122" t="s">
        <v>1147</v>
      </c>
      <c r="AB122" t="s">
        <v>40</v>
      </c>
      <c r="AC122" t="s">
        <v>1166</v>
      </c>
      <c r="AD122" t="s">
        <v>1050</v>
      </c>
      <c r="AE122" t="s">
        <v>273</v>
      </c>
    </row>
    <row r="123" spans="1:31" x14ac:dyDescent="0.25">
      <c r="A123" t="s">
        <v>394</v>
      </c>
      <c r="B123" t="s">
        <v>403</v>
      </c>
      <c r="C123" t="s">
        <v>43</v>
      </c>
      <c r="D123" t="s">
        <v>272</v>
      </c>
      <c r="H123" s="34" t="s">
        <v>238</v>
      </c>
      <c r="I123" s="31" t="s">
        <v>240</v>
      </c>
      <c r="J123" s="31">
        <v>1</v>
      </c>
      <c r="K123" s="32">
        <v>4</v>
      </c>
      <c r="AA123" t="s">
        <v>1147</v>
      </c>
      <c r="AB123" t="s">
        <v>40</v>
      </c>
      <c r="AC123" t="s">
        <v>1167</v>
      </c>
      <c r="AD123" t="s">
        <v>1046</v>
      </c>
      <c r="AE123" t="s">
        <v>272</v>
      </c>
    </row>
    <row r="124" spans="1:31" x14ac:dyDescent="0.25">
      <c r="A124" t="s">
        <v>404</v>
      </c>
      <c r="B124" t="s">
        <v>405</v>
      </c>
      <c r="C124" t="s">
        <v>74</v>
      </c>
      <c r="D124" t="s">
        <v>272</v>
      </c>
      <c r="E124" t="s">
        <v>266</v>
      </c>
      <c r="H124" s="34" t="s">
        <v>239</v>
      </c>
      <c r="I124" s="31" t="s">
        <v>242</v>
      </c>
      <c r="J124" s="31">
        <v>3</v>
      </c>
      <c r="K124" s="32">
        <v>4</v>
      </c>
      <c r="AA124" t="s">
        <v>1147</v>
      </c>
      <c r="AB124" t="s">
        <v>40</v>
      </c>
      <c r="AC124" t="s">
        <v>1168</v>
      </c>
      <c r="AD124" t="s">
        <v>1046</v>
      </c>
      <c r="AE124" t="s">
        <v>272</v>
      </c>
    </row>
    <row r="125" spans="1:31" x14ac:dyDescent="0.25">
      <c r="A125" t="s">
        <v>404</v>
      </c>
      <c r="B125" t="s">
        <v>406</v>
      </c>
      <c r="C125" t="s">
        <v>74</v>
      </c>
      <c r="D125" t="s">
        <v>272</v>
      </c>
      <c r="E125" t="s">
        <v>266</v>
      </c>
      <c r="H125" s="34" t="s">
        <v>241</v>
      </c>
      <c r="I125" s="31" t="s">
        <v>244</v>
      </c>
      <c r="J125" s="31">
        <v>2</v>
      </c>
      <c r="K125" s="32">
        <v>3</v>
      </c>
      <c r="AA125" t="s">
        <v>1147</v>
      </c>
      <c r="AB125" t="s">
        <v>40</v>
      </c>
      <c r="AC125" t="s">
        <v>1169</v>
      </c>
      <c r="AD125" t="s">
        <v>1046</v>
      </c>
      <c r="AE125" t="s">
        <v>272</v>
      </c>
    </row>
    <row r="126" spans="1:31" x14ac:dyDescent="0.25">
      <c r="A126" t="s">
        <v>404</v>
      </c>
      <c r="B126" t="s">
        <v>407</v>
      </c>
      <c r="C126" t="s">
        <v>74</v>
      </c>
      <c r="D126" t="s">
        <v>273</v>
      </c>
      <c r="H126" s="34" t="s">
        <v>243</v>
      </c>
      <c r="I126" s="31" t="s">
        <v>175</v>
      </c>
      <c r="J126" s="31">
        <v>1</v>
      </c>
      <c r="K126" s="32">
        <v>4</v>
      </c>
      <c r="AA126" t="s">
        <v>1147</v>
      </c>
      <c r="AB126" t="s">
        <v>40</v>
      </c>
      <c r="AC126" t="s">
        <v>1170</v>
      </c>
      <c r="AD126" t="s">
        <v>1046</v>
      </c>
      <c r="AE126" t="s">
        <v>272</v>
      </c>
    </row>
    <row r="127" spans="1:31" x14ac:dyDescent="0.25">
      <c r="A127" t="s">
        <v>404</v>
      </c>
      <c r="B127" t="s">
        <v>408</v>
      </c>
      <c r="C127" t="s">
        <v>92</v>
      </c>
      <c r="D127" t="s">
        <v>272</v>
      </c>
      <c r="E127" t="s">
        <v>266</v>
      </c>
      <c r="H127" s="34" t="s">
        <v>245</v>
      </c>
      <c r="I127" s="31" t="s">
        <v>188</v>
      </c>
      <c r="J127" s="31">
        <v>3</v>
      </c>
      <c r="K127" s="32">
        <v>2</v>
      </c>
      <c r="AA127" t="s">
        <v>1147</v>
      </c>
      <c r="AB127" t="s">
        <v>41</v>
      </c>
      <c r="AC127" t="s">
        <v>1179</v>
      </c>
      <c r="AD127" t="s">
        <v>1050</v>
      </c>
      <c r="AE127" t="s">
        <v>273</v>
      </c>
    </row>
    <row r="128" spans="1:31" x14ac:dyDescent="0.25">
      <c r="A128" t="s">
        <v>404</v>
      </c>
      <c r="B128" t="s">
        <v>409</v>
      </c>
      <c r="C128" t="s">
        <v>92</v>
      </c>
      <c r="D128" t="s">
        <v>273</v>
      </c>
      <c r="E128" t="s">
        <v>266</v>
      </c>
      <c r="H128" s="34" t="s">
        <v>246</v>
      </c>
      <c r="I128" s="31" t="s">
        <v>175</v>
      </c>
      <c r="J128" s="31"/>
      <c r="K128" s="32">
        <v>5</v>
      </c>
      <c r="AA128" t="s">
        <v>1147</v>
      </c>
      <c r="AB128" t="s">
        <v>41</v>
      </c>
      <c r="AC128" t="s">
        <v>1180</v>
      </c>
      <c r="AD128" t="s">
        <v>1046</v>
      </c>
      <c r="AE128" t="s">
        <v>272</v>
      </c>
    </row>
    <row r="129" spans="1:31" x14ac:dyDescent="0.25">
      <c r="A129" t="s">
        <v>404</v>
      </c>
      <c r="B129" t="s">
        <v>410</v>
      </c>
      <c r="C129" t="s">
        <v>411</v>
      </c>
      <c r="D129" t="s">
        <v>272</v>
      </c>
      <c r="E129" t="s">
        <v>266</v>
      </c>
      <c r="H129" s="34" t="s">
        <v>247</v>
      </c>
      <c r="I129" s="31" t="s">
        <v>225</v>
      </c>
      <c r="J129" s="31">
        <v>2</v>
      </c>
      <c r="K129" s="32">
        <v>3</v>
      </c>
      <c r="AA129" t="s">
        <v>1147</v>
      </c>
      <c r="AB129" t="s">
        <v>41</v>
      </c>
      <c r="AC129" t="s">
        <v>1181</v>
      </c>
      <c r="AD129" t="s">
        <v>1050</v>
      </c>
      <c r="AE129" t="s">
        <v>273</v>
      </c>
    </row>
    <row r="130" spans="1:31" x14ac:dyDescent="0.25">
      <c r="A130" t="s">
        <v>412</v>
      </c>
      <c r="B130" t="s">
        <v>413</v>
      </c>
      <c r="C130" t="s">
        <v>425</v>
      </c>
      <c r="D130" t="s">
        <v>272</v>
      </c>
      <c r="E130" t="s">
        <v>266</v>
      </c>
      <c r="H130" s="34" t="s">
        <v>248</v>
      </c>
      <c r="I130" s="31" t="s">
        <v>250</v>
      </c>
      <c r="J130" s="31">
        <v>1</v>
      </c>
      <c r="K130" s="32">
        <v>2</v>
      </c>
      <c r="AA130" t="s">
        <v>1147</v>
      </c>
      <c r="AB130" t="s">
        <v>41</v>
      </c>
      <c r="AC130" t="s">
        <v>1182</v>
      </c>
      <c r="AD130" t="s">
        <v>1046</v>
      </c>
      <c r="AE130" t="s">
        <v>272</v>
      </c>
    </row>
    <row r="131" spans="1:31" x14ac:dyDescent="0.25">
      <c r="A131" t="s">
        <v>412</v>
      </c>
      <c r="B131" t="s">
        <v>414</v>
      </c>
      <c r="C131" t="s">
        <v>425</v>
      </c>
      <c r="D131" t="s">
        <v>273</v>
      </c>
      <c r="E131" t="s">
        <v>266</v>
      </c>
      <c r="H131" s="34" t="s">
        <v>249</v>
      </c>
      <c r="I131" s="31" t="s">
        <v>175</v>
      </c>
      <c r="J131" s="31">
        <v>1</v>
      </c>
      <c r="K131" s="32">
        <v>4</v>
      </c>
      <c r="AA131" t="s">
        <v>1147</v>
      </c>
      <c r="AB131" t="s">
        <v>41</v>
      </c>
      <c r="AC131" t="s">
        <v>1183</v>
      </c>
      <c r="AD131" t="s">
        <v>1046</v>
      </c>
      <c r="AE131" t="s">
        <v>272</v>
      </c>
    </row>
    <row r="132" spans="1:31" x14ac:dyDescent="0.25">
      <c r="A132" t="s">
        <v>412</v>
      </c>
      <c r="B132" t="s">
        <v>415</v>
      </c>
      <c r="C132" t="s">
        <v>425</v>
      </c>
      <c r="D132" t="s">
        <v>272</v>
      </c>
      <c r="E132" t="s">
        <v>266</v>
      </c>
      <c r="H132" s="34" t="s">
        <v>251</v>
      </c>
      <c r="I132" s="31" t="s">
        <v>252</v>
      </c>
      <c r="J132" s="31">
        <v>1</v>
      </c>
      <c r="K132" s="32">
        <v>4</v>
      </c>
      <c r="AA132" t="s">
        <v>1147</v>
      </c>
      <c r="AB132" t="s">
        <v>41</v>
      </c>
      <c r="AC132" t="s">
        <v>1184</v>
      </c>
      <c r="AD132" t="s">
        <v>1046</v>
      </c>
      <c r="AE132" t="s">
        <v>272</v>
      </c>
    </row>
    <row r="133" spans="1:31" x14ac:dyDescent="0.25">
      <c r="A133" t="s">
        <v>412</v>
      </c>
      <c r="B133" t="s">
        <v>417</v>
      </c>
      <c r="C133" t="s">
        <v>74</v>
      </c>
      <c r="D133" t="s">
        <v>272</v>
      </c>
      <c r="E133" t="s">
        <v>266</v>
      </c>
      <c r="F133" t="s">
        <v>416</v>
      </c>
      <c r="H133" s="34" t="s">
        <v>976</v>
      </c>
      <c r="I133" s="31" t="s">
        <v>176</v>
      </c>
      <c r="J133" s="31"/>
      <c r="K133" s="32">
        <v>3</v>
      </c>
      <c r="AA133" t="s">
        <v>1147</v>
      </c>
      <c r="AB133" t="s">
        <v>41</v>
      </c>
      <c r="AC133" t="s">
        <v>1185</v>
      </c>
      <c r="AD133" t="s">
        <v>1046</v>
      </c>
      <c r="AE133" t="s">
        <v>272</v>
      </c>
    </row>
    <row r="134" spans="1:31" x14ac:dyDescent="0.25">
      <c r="A134" t="s">
        <v>412</v>
      </c>
      <c r="B134" t="s">
        <v>418</v>
      </c>
      <c r="C134" t="s">
        <v>74</v>
      </c>
      <c r="D134" t="s">
        <v>272</v>
      </c>
      <c r="H134" s="34"/>
      <c r="I134" s="31" t="s">
        <v>225</v>
      </c>
      <c r="J134" s="31">
        <v>1</v>
      </c>
      <c r="K134" s="32">
        <v>1</v>
      </c>
      <c r="AA134" t="s">
        <v>1147</v>
      </c>
      <c r="AB134" t="s">
        <v>41</v>
      </c>
      <c r="AC134" t="s">
        <v>1186</v>
      </c>
      <c r="AD134" t="s">
        <v>1046</v>
      </c>
      <c r="AE134" t="s">
        <v>272</v>
      </c>
    </row>
    <row r="135" spans="1:31" x14ac:dyDescent="0.25">
      <c r="A135" t="s">
        <v>412</v>
      </c>
      <c r="B135" t="s">
        <v>419</v>
      </c>
      <c r="C135" t="s">
        <v>74</v>
      </c>
      <c r="D135" t="s">
        <v>272</v>
      </c>
      <c r="H135" s="34" t="s">
        <v>253</v>
      </c>
      <c r="I135" s="31" t="s">
        <v>255</v>
      </c>
      <c r="J135" s="31">
        <v>1</v>
      </c>
      <c r="K135" s="32">
        <v>4</v>
      </c>
      <c r="AA135" t="s">
        <v>1147</v>
      </c>
      <c r="AB135" t="s">
        <v>41</v>
      </c>
      <c r="AC135" t="s">
        <v>1187</v>
      </c>
      <c r="AD135" t="s">
        <v>1046</v>
      </c>
      <c r="AE135" t="s">
        <v>272</v>
      </c>
    </row>
    <row r="136" spans="1:31" x14ac:dyDescent="0.25">
      <c r="A136" t="s">
        <v>412</v>
      </c>
      <c r="B136" t="s">
        <v>420</v>
      </c>
      <c r="C136" t="s">
        <v>51</v>
      </c>
      <c r="D136" t="s">
        <v>273</v>
      </c>
      <c r="E136" t="s">
        <v>266</v>
      </c>
      <c r="H136" s="34" t="s">
        <v>254</v>
      </c>
      <c r="I136" s="31" t="s">
        <v>175</v>
      </c>
      <c r="J136" s="31"/>
      <c r="K136" s="32">
        <v>5</v>
      </c>
      <c r="AA136" t="s">
        <v>1147</v>
      </c>
      <c r="AB136" t="s">
        <v>41</v>
      </c>
      <c r="AC136" t="s">
        <v>1188</v>
      </c>
      <c r="AD136" t="s">
        <v>1046</v>
      </c>
      <c r="AE136" t="s">
        <v>272</v>
      </c>
    </row>
    <row r="137" spans="1:31" x14ac:dyDescent="0.25">
      <c r="A137" t="s">
        <v>412</v>
      </c>
      <c r="B137" t="s">
        <v>421</v>
      </c>
      <c r="C137" t="s">
        <v>41</v>
      </c>
      <c r="D137" t="s">
        <v>273</v>
      </c>
      <c r="E137" t="s">
        <v>266</v>
      </c>
      <c r="H137" s="34" t="s">
        <v>256</v>
      </c>
      <c r="I137" s="31" t="s">
        <v>225</v>
      </c>
      <c r="J137" s="31">
        <v>1</v>
      </c>
      <c r="K137" s="32">
        <v>4</v>
      </c>
      <c r="AA137" t="s">
        <v>1147</v>
      </c>
      <c r="AB137" t="s">
        <v>41</v>
      </c>
      <c r="AC137" t="s">
        <v>1189</v>
      </c>
      <c r="AD137" t="s">
        <v>1050</v>
      </c>
      <c r="AE137" t="s">
        <v>273</v>
      </c>
    </row>
    <row r="138" spans="1:31" x14ac:dyDescent="0.25">
      <c r="A138" t="s">
        <v>412</v>
      </c>
      <c r="B138" t="s">
        <v>422</v>
      </c>
      <c r="C138" t="s">
        <v>41</v>
      </c>
      <c r="D138" t="s">
        <v>272</v>
      </c>
      <c r="H138" s="34" t="s">
        <v>257</v>
      </c>
      <c r="I138" s="31" t="s">
        <v>202</v>
      </c>
      <c r="J138" s="31"/>
      <c r="K138" s="32">
        <v>3</v>
      </c>
      <c r="AA138" t="s">
        <v>1147</v>
      </c>
      <c r="AB138" t="s">
        <v>41</v>
      </c>
      <c r="AC138" t="s">
        <v>1190</v>
      </c>
      <c r="AD138" t="s">
        <v>1046</v>
      </c>
      <c r="AE138" t="s">
        <v>272</v>
      </c>
    </row>
    <row r="139" spans="1:31" x14ac:dyDescent="0.25">
      <c r="A139" t="s">
        <v>412</v>
      </c>
      <c r="B139" t="s">
        <v>423</v>
      </c>
      <c r="C139" t="s">
        <v>42</v>
      </c>
      <c r="D139" t="s">
        <v>272</v>
      </c>
      <c r="H139" s="34" t="s">
        <v>258</v>
      </c>
      <c r="I139" s="31" t="s">
        <v>175</v>
      </c>
      <c r="J139" s="31">
        <v>2</v>
      </c>
      <c r="K139" s="32">
        <v>3</v>
      </c>
      <c r="AA139" t="s">
        <v>1147</v>
      </c>
      <c r="AB139" t="s">
        <v>41</v>
      </c>
      <c r="AC139" t="s">
        <v>1191</v>
      </c>
      <c r="AD139" t="s">
        <v>266</v>
      </c>
      <c r="AE139" t="s">
        <v>272</v>
      </c>
    </row>
    <row r="140" spans="1:31" x14ac:dyDescent="0.25">
      <c r="A140" t="s">
        <v>412</v>
      </c>
      <c r="B140" t="s">
        <v>424</v>
      </c>
      <c r="C140" t="s">
        <v>42</v>
      </c>
      <c r="D140" t="s">
        <v>272</v>
      </c>
      <c r="H140" s="34" t="s">
        <v>259</v>
      </c>
      <c r="I140" s="31" t="s">
        <v>167</v>
      </c>
      <c r="J140" s="31"/>
      <c r="K140" s="32">
        <v>5</v>
      </c>
      <c r="AA140" t="s">
        <v>1147</v>
      </c>
      <c r="AB140" t="s">
        <v>41</v>
      </c>
      <c r="AC140" t="s">
        <v>1192</v>
      </c>
      <c r="AD140" t="s">
        <v>266</v>
      </c>
      <c r="AE140" t="s">
        <v>272</v>
      </c>
    </row>
    <row r="141" spans="1:31" x14ac:dyDescent="0.25">
      <c r="A141" t="s">
        <v>426</v>
      </c>
      <c r="B141" t="s">
        <v>427</v>
      </c>
      <c r="C141" t="s">
        <v>74</v>
      </c>
      <c r="D141" t="s">
        <v>272</v>
      </c>
      <c r="E141" t="s">
        <v>266</v>
      </c>
      <c r="H141" s="34" t="s">
        <v>260</v>
      </c>
      <c r="J141" s="31">
        <v>1</v>
      </c>
      <c r="K141" s="32">
        <v>2</v>
      </c>
      <c r="AA141" t="s">
        <v>1147</v>
      </c>
      <c r="AB141" t="s">
        <v>41</v>
      </c>
      <c r="AC141" t="s">
        <v>1193</v>
      </c>
      <c r="AD141" t="s">
        <v>266</v>
      </c>
      <c r="AE141" t="s">
        <v>273</v>
      </c>
    </row>
    <row r="142" spans="1:31" x14ac:dyDescent="0.25">
      <c r="A142" t="s">
        <v>426</v>
      </c>
      <c r="B142" t="s">
        <v>428</v>
      </c>
      <c r="C142" t="s">
        <v>74</v>
      </c>
      <c r="D142" t="s">
        <v>273</v>
      </c>
      <c r="E142" t="s">
        <v>266</v>
      </c>
      <c r="AA142" t="s">
        <v>1147</v>
      </c>
      <c r="AB142" t="s">
        <v>41</v>
      </c>
      <c r="AC142" t="s">
        <v>1171</v>
      </c>
      <c r="AD142" t="s">
        <v>266</v>
      </c>
      <c r="AE142" t="s">
        <v>272</v>
      </c>
    </row>
    <row r="143" spans="1:31" x14ac:dyDescent="0.25">
      <c r="A143" t="s">
        <v>426</v>
      </c>
      <c r="B143" t="s">
        <v>429</v>
      </c>
      <c r="C143" t="s">
        <v>74</v>
      </c>
      <c r="D143" t="s">
        <v>273</v>
      </c>
      <c r="E143" t="s">
        <v>266</v>
      </c>
      <c r="AA143" t="s">
        <v>1147</v>
      </c>
      <c r="AB143" t="s">
        <v>41</v>
      </c>
      <c r="AC143" t="s">
        <v>1172</v>
      </c>
      <c r="AD143" t="s">
        <v>266</v>
      </c>
      <c r="AE143" t="s">
        <v>272</v>
      </c>
    </row>
    <row r="144" spans="1:31" x14ac:dyDescent="0.25">
      <c r="A144" t="s">
        <v>426</v>
      </c>
      <c r="B144" t="s">
        <v>430</v>
      </c>
      <c r="C144" t="s">
        <v>74</v>
      </c>
      <c r="D144" t="s">
        <v>273</v>
      </c>
      <c r="E144" t="s">
        <v>266</v>
      </c>
      <c r="AA144" t="s">
        <v>1147</v>
      </c>
      <c r="AB144" t="s">
        <v>41</v>
      </c>
      <c r="AC144" t="s">
        <v>1173</v>
      </c>
      <c r="AD144" t="s">
        <v>266</v>
      </c>
      <c r="AE144" t="s">
        <v>272</v>
      </c>
    </row>
    <row r="145" spans="1:31" x14ac:dyDescent="0.25">
      <c r="A145" t="s">
        <v>426</v>
      </c>
      <c r="B145" t="s">
        <v>431</v>
      </c>
      <c r="C145" t="s">
        <v>74</v>
      </c>
      <c r="D145" t="s">
        <v>272</v>
      </c>
      <c r="E145" t="s">
        <v>266</v>
      </c>
      <c r="AA145" t="s">
        <v>1147</v>
      </c>
      <c r="AB145" t="s">
        <v>41</v>
      </c>
      <c r="AC145" t="s">
        <v>1174</v>
      </c>
      <c r="AD145" t="s">
        <v>266</v>
      </c>
      <c r="AE145" t="s">
        <v>272</v>
      </c>
    </row>
    <row r="146" spans="1:31" x14ac:dyDescent="0.25">
      <c r="A146" t="s">
        <v>426</v>
      </c>
      <c r="B146" t="s">
        <v>432</v>
      </c>
      <c r="C146" t="s">
        <v>41</v>
      </c>
      <c r="D146" t="s">
        <v>272</v>
      </c>
      <c r="E146" t="s">
        <v>266</v>
      </c>
      <c r="AA146" t="s">
        <v>1147</v>
      </c>
      <c r="AB146" t="s">
        <v>41</v>
      </c>
      <c r="AC146" t="s">
        <v>1175</v>
      </c>
      <c r="AD146" t="s">
        <v>266</v>
      </c>
      <c r="AE146" t="s">
        <v>272</v>
      </c>
    </row>
    <row r="147" spans="1:31" x14ac:dyDescent="0.25">
      <c r="A147" t="s">
        <v>426</v>
      </c>
      <c r="B147" t="s">
        <v>433</v>
      </c>
      <c r="C147" t="s">
        <v>41</v>
      </c>
      <c r="D147" t="s">
        <v>272</v>
      </c>
      <c r="E147" t="s">
        <v>266</v>
      </c>
      <c r="AA147" t="s">
        <v>1147</v>
      </c>
      <c r="AB147" t="s">
        <v>41</v>
      </c>
      <c r="AC147" t="s">
        <v>1176</v>
      </c>
      <c r="AD147" t="s">
        <v>266</v>
      </c>
      <c r="AE147" t="s">
        <v>272</v>
      </c>
    </row>
    <row r="148" spans="1:31" x14ac:dyDescent="0.25">
      <c r="A148" t="s">
        <v>426</v>
      </c>
      <c r="B148" t="s">
        <v>434</v>
      </c>
      <c r="C148" t="s">
        <v>41</v>
      </c>
      <c r="D148" t="s">
        <v>272</v>
      </c>
      <c r="E148" t="s">
        <v>266</v>
      </c>
      <c r="AA148" t="s">
        <v>1147</v>
      </c>
      <c r="AB148" t="s">
        <v>41</v>
      </c>
      <c r="AC148" t="s">
        <v>1177</v>
      </c>
      <c r="AD148" t="s">
        <v>266</v>
      </c>
      <c r="AE148" t="s">
        <v>272</v>
      </c>
    </row>
    <row r="149" spans="1:31" x14ac:dyDescent="0.25">
      <c r="A149" t="s">
        <v>426</v>
      </c>
      <c r="B149" t="s">
        <v>435</v>
      </c>
      <c r="C149" t="s">
        <v>41</v>
      </c>
      <c r="D149" t="s">
        <v>273</v>
      </c>
      <c r="E149" t="s">
        <v>266</v>
      </c>
      <c r="AA149" t="s">
        <v>1147</v>
      </c>
      <c r="AB149" t="s">
        <v>41</v>
      </c>
      <c r="AC149" t="s">
        <v>1178</v>
      </c>
      <c r="AD149" t="s">
        <v>266</v>
      </c>
      <c r="AE149" t="s">
        <v>272</v>
      </c>
    </row>
    <row r="150" spans="1:31" x14ac:dyDescent="0.25">
      <c r="A150" t="s">
        <v>426</v>
      </c>
      <c r="B150" t="s">
        <v>436</v>
      </c>
      <c r="C150" t="s">
        <v>42</v>
      </c>
      <c r="D150" t="s">
        <v>272</v>
      </c>
      <c r="E150" t="s">
        <v>266</v>
      </c>
      <c r="AA150" t="s">
        <v>1147</v>
      </c>
      <c r="AB150" t="s">
        <v>42</v>
      </c>
      <c r="AC150" t="s">
        <v>1194</v>
      </c>
      <c r="AD150" t="s">
        <v>1046</v>
      </c>
      <c r="AE150" t="s">
        <v>272</v>
      </c>
    </row>
    <row r="151" spans="1:31" x14ac:dyDescent="0.25">
      <c r="A151" t="s">
        <v>426</v>
      </c>
      <c r="B151" t="s">
        <v>437</v>
      </c>
      <c r="C151" t="s">
        <v>42</v>
      </c>
      <c r="D151" t="s">
        <v>272</v>
      </c>
      <c r="AA151" t="s">
        <v>1147</v>
      </c>
      <c r="AB151" t="s">
        <v>42</v>
      </c>
      <c r="AC151" t="s">
        <v>1196</v>
      </c>
      <c r="AD151" t="s">
        <v>1046</v>
      </c>
      <c r="AE151" t="s">
        <v>272</v>
      </c>
    </row>
    <row r="152" spans="1:31" x14ac:dyDescent="0.25">
      <c r="A152" t="s">
        <v>426</v>
      </c>
      <c r="B152" t="s">
        <v>438</v>
      </c>
      <c r="C152" t="s">
        <v>39</v>
      </c>
      <c r="D152" t="s">
        <v>272</v>
      </c>
      <c r="E152" t="s">
        <v>266</v>
      </c>
      <c r="AA152" t="s">
        <v>1147</v>
      </c>
      <c r="AB152" t="s">
        <v>42</v>
      </c>
      <c r="AC152" t="s">
        <v>1195</v>
      </c>
      <c r="AD152" t="s">
        <v>1050</v>
      </c>
      <c r="AE152" t="s">
        <v>273</v>
      </c>
    </row>
    <row r="153" spans="1:31" x14ac:dyDescent="0.25">
      <c r="A153" t="s">
        <v>426</v>
      </c>
      <c r="B153" t="s">
        <v>439</v>
      </c>
      <c r="C153" t="s">
        <v>39</v>
      </c>
      <c r="D153" t="s">
        <v>273</v>
      </c>
      <c r="AA153" t="s">
        <v>1147</v>
      </c>
      <c r="AB153" t="s">
        <v>42</v>
      </c>
      <c r="AC153" t="s">
        <v>1197</v>
      </c>
      <c r="AD153" t="s">
        <v>1046</v>
      </c>
      <c r="AE153" t="s">
        <v>272</v>
      </c>
    </row>
    <row r="154" spans="1:31" x14ac:dyDescent="0.25">
      <c r="A154" t="s">
        <v>426</v>
      </c>
      <c r="B154" t="s">
        <v>440</v>
      </c>
      <c r="C154" t="s">
        <v>39</v>
      </c>
      <c r="D154" t="s">
        <v>273</v>
      </c>
      <c r="AA154" t="s">
        <v>1147</v>
      </c>
      <c r="AB154" t="s">
        <v>42</v>
      </c>
      <c r="AC154" t="s">
        <v>1198</v>
      </c>
      <c r="AD154" t="s">
        <v>1046</v>
      </c>
      <c r="AE154" t="s">
        <v>272</v>
      </c>
    </row>
    <row r="155" spans="1:31" x14ac:dyDescent="0.25">
      <c r="A155" t="s">
        <v>426</v>
      </c>
      <c r="B155" t="s">
        <v>441</v>
      </c>
      <c r="C155" t="s">
        <v>39</v>
      </c>
      <c r="D155" t="s">
        <v>273</v>
      </c>
      <c r="AA155" t="s">
        <v>1147</v>
      </c>
      <c r="AB155" t="s">
        <v>42</v>
      </c>
      <c r="AC155" t="s">
        <v>1199</v>
      </c>
      <c r="AD155" t="s">
        <v>1050</v>
      </c>
      <c r="AE155" t="s">
        <v>273</v>
      </c>
    </row>
    <row r="156" spans="1:31" x14ac:dyDescent="0.25">
      <c r="A156" t="s">
        <v>426</v>
      </c>
      <c r="B156" t="s">
        <v>442</v>
      </c>
      <c r="C156" t="s">
        <v>51</v>
      </c>
      <c r="D156" t="s">
        <v>272</v>
      </c>
      <c r="AA156" t="s">
        <v>1147</v>
      </c>
      <c r="AB156" t="s">
        <v>42</v>
      </c>
      <c r="AC156" t="s">
        <v>1200</v>
      </c>
      <c r="AD156" t="s">
        <v>1046</v>
      </c>
      <c r="AE156" t="s">
        <v>272</v>
      </c>
    </row>
    <row r="157" spans="1:31" x14ac:dyDescent="0.25">
      <c r="A157" t="s">
        <v>443</v>
      </c>
      <c r="B157" t="s">
        <v>444</v>
      </c>
      <c r="C157" t="s">
        <v>74</v>
      </c>
      <c r="D157" t="s">
        <v>272</v>
      </c>
      <c r="E157" t="s">
        <v>266</v>
      </c>
      <c r="AA157" t="s">
        <v>1147</v>
      </c>
      <c r="AB157" t="s">
        <v>42</v>
      </c>
      <c r="AC157" t="s">
        <v>1201</v>
      </c>
      <c r="AD157" t="s">
        <v>1046</v>
      </c>
      <c r="AE157" t="s">
        <v>272</v>
      </c>
    </row>
    <row r="158" spans="1:31" x14ac:dyDescent="0.25">
      <c r="A158" t="s">
        <v>443</v>
      </c>
      <c r="B158" t="s">
        <v>445</v>
      </c>
      <c r="C158" t="s">
        <v>74</v>
      </c>
      <c r="D158" t="s">
        <v>272</v>
      </c>
      <c r="E158" t="s">
        <v>266</v>
      </c>
      <c r="AA158" t="s">
        <v>1147</v>
      </c>
      <c r="AB158" t="s">
        <v>42</v>
      </c>
      <c r="AC158" t="s">
        <v>1202</v>
      </c>
      <c r="AD158" t="s">
        <v>1046</v>
      </c>
      <c r="AE158" t="s">
        <v>272</v>
      </c>
    </row>
    <row r="159" spans="1:31" x14ac:dyDescent="0.25">
      <c r="A159" t="s">
        <v>443</v>
      </c>
      <c r="B159" t="s">
        <v>446</v>
      </c>
      <c r="C159" t="s">
        <v>74</v>
      </c>
      <c r="D159" t="s">
        <v>272</v>
      </c>
      <c r="E159" t="s">
        <v>266</v>
      </c>
      <c r="AA159" t="s">
        <v>1147</v>
      </c>
      <c r="AB159" t="s">
        <v>42</v>
      </c>
      <c r="AC159" t="s">
        <v>1203</v>
      </c>
      <c r="AD159" t="s">
        <v>266</v>
      </c>
      <c r="AE159" t="s">
        <v>273</v>
      </c>
    </row>
    <row r="160" spans="1:31" x14ac:dyDescent="0.25">
      <c r="A160" t="s">
        <v>443</v>
      </c>
      <c r="B160" t="s">
        <v>447</v>
      </c>
      <c r="C160" t="s">
        <v>74</v>
      </c>
      <c r="D160" t="s">
        <v>273</v>
      </c>
      <c r="AA160" t="s">
        <v>1147</v>
      </c>
      <c r="AB160" t="s">
        <v>42</v>
      </c>
      <c r="AC160" t="s">
        <v>1204</v>
      </c>
      <c r="AD160" t="s">
        <v>266</v>
      </c>
      <c r="AE160" t="s">
        <v>272</v>
      </c>
    </row>
    <row r="161" spans="1:31" x14ac:dyDescent="0.25">
      <c r="A161" t="s">
        <v>443</v>
      </c>
      <c r="B161" t="s">
        <v>448</v>
      </c>
      <c r="C161" t="s">
        <v>74</v>
      </c>
      <c r="D161" t="s">
        <v>273</v>
      </c>
      <c r="AA161" t="s">
        <v>1147</v>
      </c>
      <c r="AB161" t="s">
        <v>42</v>
      </c>
      <c r="AC161" t="s">
        <v>1205</v>
      </c>
      <c r="AD161" t="s">
        <v>266</v>
      </c>
      <c r="AE161" t="s">
        <v>1297</v>
      </c>
    </row>
    <row r="162" spans="1:31" x14ac:dyDescent="0.25">
      <c r="A162" t="s">
        <v>443</v>
      </c>
      <c r="B162" t="s">
        <v>449</v>
      </c>
      <c r="C162" t="s">
        <v>74</v>
      </c>
      <c r="D162" t="s">
        <v>272</v>
      </c>
      <c r="AA162" t="s">
        <v>1147</v>
      </c>
      <c r="AB162" t="s">
        <v>42</v>
      </c>
      <c r="AC162" t="s">
        <v>1206</v>
      </c>
      <c r="AD162" t="s">
        <v>266</v>
      </c>
      <c r="AE162" t="s">
        <v>272</v>
      </c>
    </row>
    <row r="163" spans="1:31" x14ac:dyDescent="0.25">
      <c r="A163" t="s">
        <v>443</v>
      </c>
      <c r="B163" t="s">
        <v>450</v>
      </c>
      <c r="C163" t="s">
        <v>74</v>
      </c>
      <c r="D163" t="s">
        <v>272</v>
      </c>
      <c r="AA163" t="s">
        <v>1147</v>
      </c>
      <c r="AB163" t="s">
        <v>821</v>
      </c>
      <c r="AC163" t="s">
        <v>1207</v>
      </c>
      <c r="AD163" t="s">
        <v>1046</v>
      </c>
      <c r="AE163" t="s">
        <v>272</v>
      </c>
    </row>
    <row r="164" spans="1:31" x14ac:dyDescent="0.25">
      <c r="A164" t="s">
        <v>443</v>
      </c>
      <c r="B164" t="s">
        <v>451</v>
      </c>
      <c r="C164" t="s">
        <v>41</v>
      </c>
      <c r="D164" t="s">
        <v>272</v>
      </c>
      <c r="E164" t="s">
        <v>266</v>
      </c>
      <c r="AA164" t="s">
        <v>1147</v>
      </c>
      <c r="AB164" t="s">
        <v>821</v>
      </c>
      <c r="AC164" t="s">
        <v>494</v>
      </c>
      <c r="AD164" t="s">
        <v>1050</v>
      </c>
      <c r="AE164" t="s">
        <v>273</v>
      </c>
    </row>
    <row r="165" spans="1:31" x14ac:dyDescent="0.25">
      <c r="A165" t="s">
        <v>443</v>
      </c>
      <c r="B165" t="s">
        <v>452</v>
      </c>
      <c r="C165" t="s">
        <v>41</v>
      </c>
      <c r="D165" t="s">
        <v>272</v>
      </c>
      <c r="E165" t="s">
        <v>266</v>
      </c>
      <c r="AA165" t="s">
        <v>1147</v>
      </c>
      <c r="AB165" t="s">
        <v>821</v>
      </c>
      <c r="AC165" t="s">
        <v>1209</v>
      </c>
      <c r="AD165" t="s">
        <v>1046</v>
      </c>
      <c r="AE165" t="s">
        <v>272</v>
      </c>
    </row>
    <row r="166" spans="1:31" x14ac:dyDescent="0.25">
      <c r="A166" t="s">
        <v>443</v>
      </c>
      <c r="B166" t="s">
        <v>453</v>
      </c>
      <c r="C166" t="s">
        <v>41</v>
      </c>
      <c r="D166" t="s">
        <v>273</v>
      </c>
      <c r="E166" t="s">
        <v>266</v>
      </c>
      <c r="AA166" t="s">
        <v>1147</v>
      </c>
      <c r="AB166" t="s">
        <v>821</v>
      </c>
      <c r="AC166" t="s">
        <v>1208</v>
      </c>
      <c r="AD166" t="s">
        <v>1046</v>
      </c>
      <c r="AE166" t="s">
        <v>272</v>
      </c>
    </row>
    <row r="167" spans="1:31" x14ac:dyDescent="0.25">
      <c r="A167" t="s">
        <v>443</v>
      </c>
      <c r="B167" t="s">
        <v>454</v>
      </c>
      <c r="C167" t="s">
        <v>41</v>
      </c>
      <c r="D167" t="s">
        <v>272</v>
      </c>
      <c r="AA167" t="s">
        <v>1147</v>
      </c>
      <c r="AB167" t="s">
        <v>821</v>
      </c>
      <c r="AC167" t="s">
        <v>1210</v>
      </c>
      <c r="AD167" t="s">
        <v>1050</v>
      </c>
      <c r="AE167" t="s">
        <v>273</v>
      </c>
    </row>
    <row r="168" spans="1:31" x14ac:dyDescent="0.25">
      <c r="A168" t="s">
        <v>443</v>
      </c>
      <c r="B168" t="s">
        <v>455</v>
      </c>
      <c r="C168" t="s">
        <v>41</v>
      </c>
      <c r="D168" t="s">
        <v>273</v>
      </c>
      <c r="AA168" t="s">
        <v>1147</v>
      </c>
      <c r="AB168" t="s">
        <v>821</v>
      </c>
      <c r="AC168" t="s">
        <v>1211</v>
      </c>
      <c r="AD168" t="s">
        <v>1046</v>
      </c>
      <c r="AE168" t="s">
        <v>272</v>
      </c>
    </row>
    <row r="169" spans="1:31" x14ac:dyDescent="0.25">
      <c r="A169" t="s">
        <v>443</v>
      </c>
      <c r="B169" t="s">
        <v>456</v>
      </c>
      <c r="C169" t="s">
        <v>41</v>
      </c>
      <c r="D169" t="s">
        <v>273</v>
      </c>
      <c r="AA169" t="s">
        <v>1147</v>
      </c>
      <c r="AB169" t="s">
        <v>821</v>
      </c>
      <c r="AC169" t="s">
        <v>1212</v>
      </c>
      <c r="AD169" t="s">
        <v>1046</v>
      </c>
      <c r="AE169" t="s">
        <v>272</v>
      </c>
    </row>
    <row r="170" spans="1:31" x14ac:dyDescent="0.25">
      <c r="A170" t="s">
        <v>443</v>
      </c>
      <c r="B170" t="s">
        <v>457</v>
      </c>
      <c r="C170" t="s">
        <v>51</v>
      </c>
      <c r="D170" t="s">
        <v>273</v>
      </c>
      <c r="E170" t="s">
        <v>266</v>
      </c>
      <c r="AA170" t="s">
        <v>1147</v>
      </c>
      <c r="AB170" t="s">
        <v>821</v>
      </c>
      <c r="AC170" t="s">
        <v>1214</v>
      </c>
      <c r="AD170" t="s">
        <v>1046</v>
      </c>
      <c r="AE170" t="s">
        <v>272</v>
      </c>
    </row>
    <row r="171" spans="1:31" x14ac:dyDescent="0.25">
      <c r="A171" t="s">
        <v>443</v>
      </c>
      <c r="B171" t="s">
        <v>458</v>
      </c>
      <c r="C171" t="s">
        <v>51</v>
      </c>
      <c r="D171" t="s">
        <v>273</v>
      </c>
      <c r="AA171" t="s">
        <v>1147</v>
      </c>
      <c r="AB171" t="s">
        <v>821</v>
      </c>
      <c r="AC171" t="s">
        <v>1298</v>
      </c>
      <c r="AD171" t="s">
        <v>1046</v>
      </c>
      <c r="AE171" t="s">
        <v>272</v>
      </c>
    </row>
    <row r="172" spans="1:31" x14ac:dyDescent="0.25">
      <c r="A172" t="s">
        <v>443</v>
      </c>
      <c r="B172" t="s">
        <v>459</v>
      </c>
      <c r="C172" t="s">
        <v>51</v>
      </c>
      <c r="D172" t="s">
        <v>272</v>
      </c>
      <c r="AA172" t="s">
        <v>1147</v>
      </c>
      <c r="AB172" t="s">
        <v>821</v>
      </c>
      <c r="AC172" t="s">
        <v>1213</v>
      </c>
      <c r="AD172" t="s">
        <v>266</v>
      </c>
      <c r="AE172" t="s">
        <v>272</v>
      </c>
    </row>
    <row r="173" spans="1:31" x14ac:dyDescent="0.25">
      <c r="A173" t="s">
        <v>443</v>
      </c>
      <c r="B173" t="s">
        <v>460</v>
      </c>
      <c r="C173" t="s">
        <v>51</v>
      </c>
      <c r="D173" t="s">
        <v>273</v>
      </c>
      <c r="AA173" t="s">
        <v>1147</v>
      </c>
      <c r="AB173" t="s">
        <v>1216</v>
      </c>
      <c r="AC173" t="s">
        <v>1217</v>
      </c>
      <c r="AD173" t="s">
        <v>1050</v>
      </c>
      <c r="AE173" t="s">
        <v>273</v>
      </c>
    </row>
    <row r="174" spans="1:31" x14ac:dyDescent="0.25">
      <c r="A174" t="s">
        <v>443</v>
      </c>
      <c r="B174" t="s">
        <v>461</v>
      </c>
      <c r="C174" t="s">
        <v>51</v>
      </c>
      <c r="D174" t="s">
        <v>272</v>
      </c>
      <c r="AA174" t="s">
        <v>1147</v>
      </c>
      <c r="AB174" t="s">
        <v>1216</v>
      </c>
      <c r="AC174" t="s">
        <v>1218</v>
      </c>
      <c r="AD174" t="s">
        <v>1046</v>
      </c>
      <c r="AE174" t="s">
        <v>272</v>
      </c>
    </row>
    <row r="175" spans="1:31" x14ac:dyDescent="0.25">
      <c r="A175" t="s">
        <v>443</v>
      </c>
      <c r="B175" t="s">
        <v>462</v>
      </c>
      <c r="C175" t="s">
        <v>51</v>
      </c>
      <c r="D175" t="s">
        <v>272</v>
      </c>
      <c r="AA175" t="s">
        <v>1147</v>
      </c>
      <c r="AB175" t="s">
        <v>1216</v>
      </c>
      <c r="AC175" t="s">
        <v>1219</v>
      </c>
      <c r="AD175" t="s">
        <v>1046</v>
      </c>
      <c r="AE175" t="s">
        <v>272</v>
      </c>
    </row>
    <row r="176" spans="1:31" x14ac:dyDescent="0.25">
      <c r="A176" t="s">
        <v>443</v>
      </c>
      <c r="B176" t="s">
        <v>463</v>
      </c>
      <c r="C176" t="s">
        <v>39</v>
      </c>
      <c r="D176" t="s">
        <v>273</v>
      </c>
      <c r="E176" t="s">
        <v>266</v>
      </c>
      <c r="AA176" t="s">
        <v>1147</v>
      </c>
      <c r="AB176" t="s">
        <v>1216</v>
      </c>
      <c r="AC176" t="s">
        <v>1220</v>
      </c>
      <c r="AD176" t="s">
        <v>1050</v>
      </c>
      <c r="AE176" t="s">
        <v>273</v>
      </c>
    </row>
    <row r="177" spans="1:31" x14ac:dyDescent="0.25">
      <c r="A177" t="s">
        <v>443</v>
      </c>
      <c r="B177" t="s">
        <v>464</v>
      </c>
      <c r="C177" t="s">
        <v>39</v>
      </c>
      <c r="D177" t="s">
        <v>272</v>
      </c>
      <c r="AA177" t="s">
        <v>1147</v>
      </c>
      <c r="AB177" t="s">
        <v>1216</v>
      </c>
      <c r="AC177" t="s">
        <v>1221</v>
      </c>
      <c r="AD177" t="s">
        <v>1050</v>
      </c>
      <c r="AE177" t="s">
        <v>273</v>
      </c>
    </row>
    <row r="178" spans="1:31" x14ac:dyDescent="0.25">
      <c r="A178" t="s">
        <v>443</v>
      </c>
      <c r="B178" t="s">
        <v>465</v>
      </c>
      <c r="C178" t="s">
        <v>39</v>
      </c>
      <c r="D178" t="s">
        <v>273</v>
      </c>
      <c r="AA178" t="s">
        <v>1147</v>
      </c>
      <c r="AB178" t="s">
        <v>1216</v>
      </c>
      <c r="AC178" t="s">
        <v>1222</v>
      </c>
      <c r="AD178" t="s">
        <v>1050</v>
      </c>
      <c r="AE178" t="s">
        <v>273</v>
      </c>
    </row>
    <row r="179" spans="1:31" x14ac:dyDescent="0.25">
      <c r="A179" t="s">
        <v>443</v>
      </c>
      <c r="B179" t="s">
        <v>466</v>
      </c>
      <c r="C179" t="s">
        <v>39</v>
      </c>
      <c r="D179" t="s">
        <v>272</v>
      </c>
      <c r="AA179" t="s">
        <v>1147</v>
      </c>
      <c r="AB179" t="s">
        <v>1216</v>
      </c>
      <c r="AC179" t="s">
        <v>1223</v>
      </c>
      <c r="AD179" t="s">
        <v>1050</v>
      </c>
      <c r="AE179" t="s">
        <v>273</v>
      </c>
    </row>
    <row r="180" spans="1:31" x14ac:dyDescent="0.25">
      <c r="A180" t="s">
        <v>443</v>
      </c>
      <c r="B180" t="s">
        <v>467</v>
      </c>
      <c r="C180" t="s">
        <v>42</v>
      </c>
      <c r="D180" t="s">
        <v>272</v>
      </c>
      <c r="E180" t="s">
        <v>266</v>
      </c>
      <c r="AA180" t="s">
        <v>1147</v>
      </c>
      <c r="AB180" t="s">
        <v>1216</v>
      </c>
      <c r="AC180" t="s">
        <v>1224</v>
      </c>
      <c r="AD180" t="s">
        <v>1050</v>
      </c>
      <c r="AE180" t="s">
        <v>273</v>
      </c>
    </row>
    <row r="181" spans="1:31" x14ac:dyDescent="0.25">
      <c r="A181" t="s">
        <v>443</v>
      </c>
      <c r="B181" t="s">
        <v>468</v>
      </c>
      <c r="C181" t="s">
        <v>42</v>
      </c>
      <c r="D181" t="s">
        <v>272</v>
      </c>
      <c r="AA181" t="s">
        <v>1147</v>
      </c>
      <c r="AB181" t="s">
        <v>1216</v>
      </c>
      <c r="AC181" t="s">
        <v>1225</v>
      </c>
      <c r="AD181" t="s">
        <v>266</v>
      </c>
      <c r="AE181" t="s">
        <v>273</v>
      </c>
    </row>
    <row r="182" spans="1:31" x14ac:dyDescent="0.25">
      <c r="A182" t="s">
        <v>443</v>
      </c>
      <c r="B182" t="s">
        <v>469</v>
      </c>
      <c r="C182" t="s">
        <v>42</v>
      </c>
      <c r="D182" t="s">
        <v>272</v>
      </c>
      <c r="AA182" t="s">
        <v>1147</v>
      </c>
      <c r="AB182" t="s">
        <v>1216</v>
      </c>
      <c r="AC182" t="s">
        <v>1226</v>
      </c>
      <c r="AD182" t="s">
        <v>266</v>
      </c>
      <c r="AE182" t="s">
        <v>273</v>
      </c>
    </row>
    <row r="183" spans="1:31" x14ac:dyDescent="0.25">
      <c r="A183" t="s">
        <v>443</v>
      </c>
      <c r="B183" t="s">
        <v>470</v>
      </c>
      <c r="C183" t="s">
        <v>42</v>
      </c>
      <c r="D183" t="s">
        <v>272</v>
      </c>
      <c r="AA183" t="s">
        <v>1147</v>
      </c>
      <c r="AB183" t="s">
        <v>1216</v>
      </c>
      <c r="AC183" t="s">
        <v>1227</v>
      </c>
      <c r="AD183" t="s">
        <v>266</v>
      </c>
      <c r="AE183" t="s">
        <v>272</v>
      </c>
    </row>
    <row r="184" spans="1:31" x14ac:dyDescent="0.25">
      <c r="A184" t="s">
        <v>443</v>
      </c>
      <c r="B184" t="s">
        <v>471</v>
      </c>
      <c r="C184" t="s">
        <v>42</v>
      </c>
      <c r="D184" t="s">
        <v>272</v>
      </c>
      <c r="AA184" t="s">
        <v>1147</v>
      </c>
      <c r="AB184" t="s">
        <v>1216</v>
      </c>
      <c r="AC184" t="s">
        <v>1228</v>
      </c>
      <c r="AD184" t="s">
        <v>266</v>
      </c>
      <c r="AE184" t="s">
        <v>272</v>
      </c>
    </row>
    <row r="185" spans="1:31" x14ac:dyDescent="0.25">
      <c r="A185" t="s">
        <v>443</v>
      </c>
      <c r="B185" t="s">
        <v>472</v>
      </c>
      <c r="C185" t="s">
        <v>42</v>
      </c>
      <c r="D185" t="s">
        <v>273</v>
      </c>
      <c r="AA185" t="s">
        <v>1147</v>
      </c>
      <c r="AB185" t="s">
        <v>1216</v>
      </c>
      <c r="AC185" t="s">
        <v>1229</v>
      </c>
      <c r="AD185" t="s">
        <v>266</v>
      </c>
      <c r="AE185" t="s">
        <v>272</v>
      </c>
    </row>
    <row r="186" spans="1:31" x14ac:dyDescent="0.25">
      <c r="A186" t="s">
        <v>443</v>
      </c>
      <c r="B186" t="s">
        <v>473</v>
      </c>
      <c r="C186" t="s">
        <v>107</v>
      </c>
      <c r="D186" t="s">
        <v>272</v>
      </c>
      <c r="AA186" t="s">
        <v>1147</v>
      </c>
      <c r="AB186" t="s">
        <v>1216</v>
      </c>
      <c r="AC186" t="s">
        <v>1215</v>
      </c>
      <c r="AD186" t="s">
        <v>266</v>
      </c>
      <c r="AE186" t="s">
        <v>272</v>
      </c>
    </row>
    <row r="187" spans="1:31" x14ac:dyDescent="0.25">
      <c r="A187" t="s">
        <v>443</v>
      </c>
      <c r="B187" t="s">
        <v>474</v>
      </c>
      <c r="C187" t="s">
        <v>107</v>
      </c>
      <c r="D187" t="s">
        <v>272</v>
      </c>
      <c r="AA187" t="s">
        <v>1147</v>
      </c>
      <c r="AB187" t="s">
        <v>1230</v>
      </c>
      <c r="AC187" t="s">
        <v>1231</v>
      </c>
      <c r="AD187" t="s">
        <v>266</v>
      </c>
      <c r="AE187" t="s">
        <v>272</v>
      </c>
    </row>
    <row r="188" spans="1:31" x14ac:dyDescent="0.25">
      <c r="A188" t="s">
        <v>443</v>
      </c>
      <c r="B188" t="s">
        <v>475</v>
      </c>
      <c r="C188" t="s">
        <v>107</v>
      </c>
      <c r="D188" t="s">
        <v>272</v>
      </c>
      <c r="AA188" t="s">
        <v>1147</v>
      </c>
      <c r="AB188" t="s">
        <v>1230</v>
      </c>
      <c r="AC188" t="s">
        <v>1232</v>
      </c>
      <c r="AD188" t="s">
        <v>266</v>
      </c>
      <c r="AE188" t="s">
        <v>272</v>
      </c>
    </row>
    <row r="189" spans="1:31" x14ac:dyDescent="0.25">
      <c r="A189" t="s">
        <v>443</v>
      </c>
      <c r="B189" t="s">
        <v>476</v>
      </c>
      <c r="C189" t="s">
        <v>107</v>
      </c>
      <c r="D189" t="s">
        <v>272</v>
      </c>
      <c r="AA189" t="s">
        <v>1147</v>
      </c>
      <c r="AB189" t="s">
        <v>1230</v>
      </c>
      <c r="AC189" t="s">
        <v>1233</v>
      </c>
      <c r="AD189" t="s">
        <v>266</v>
      </c>
      <c r="AE189" t="s">
        <v>272</v>
      </c>
    </row>
    <row r="190" spans="1:31" x14ac:dyDescent="0.25">
      <c r="A190" t="s">
        <v>443</v>
      </c>
      <c r="B190" t="s">
        <v>477</v>
      </c>
      <c r="C190" t="s">
        <v>107</v>
      </c>
      <c r="D190" t="s">
        <v>272</v>
      </c>
      <c r="AA190" t="s">
        <v>1147</v>
      </c>
      <c r="AB190" t="s">
        <v>1230</v>
      </c>
      <c r="AC190" t="s">
        <v>1234</v>
      </c>
      <c r="AD190" t="s">
        <v>266</v>
      </c>
      <c r="AE190" t="s">
        <v>272</v>
      </c>
    </row>
    <row r="191" spans="1:31" x14ac:dyDescent="0.25">
      <c r="A191" t="s">
        <v>443</v>
      </c>
      <c r="B191" t="s">
        <v>478</v>
      </c>
      <c r="C191" t="s">
        <v>107</v>
      </c>
      <c r="D191" t="s">
        <v>272</v>
      </c>
      <c r="AA191" t="s">
        <v>1147</v>
      </c>
      <c r="AB191" t="s">
        <v>1230</v>
      </c>
      <c r="AC191" t="s">
        <v>1235</v>
      </c>
      <c r="AD191" t="s">
        <v>266</v>
      </c>
      <c r="AE191" t="s">
        <v>272</v>
      </c>
    </row>
    <row r="192" spans="1:31" x14ac:dyDescent="0.25">
      <c r="A192" t="s">
        <v>479</v>
      </c>
      <c r="B192" t="s">
        <v>480</v>
      </c>
      <c r="C192" t="s">
        <v>133</v>
      </c>
      <c r="D192" t="s">
        <v>272</v>
      </c>
      <c r="E192" t="s">
        <v>266</v>
      </c>
      <c r="AA192" t="s">
        <v>1147</v>
      </c>
      <c r="AB192" t="s">
        <v>1230</v>
      </c>
      <c r="AC192" t="s">
        <v>1236</v>
      </c>
      <c r="AD192" t="s">
        <v>266</v>
      </c>
      <c r="AE192" t="s">
        <v>272</v>
      </c>
    </row>
    <row r="193" spans="1:31" x14ac:dyDescent="0.25">
      <c r="A193" t="s">
        <v>479</v>
      </c>
      <c r="B193" t="s">
        <v>481</v>
      </c>
      <c r="C193" t="s">
        <v>133</v>
      </c>
      <c r="D193" t="s">
        <v>273</v>
      </c>
      <c r="E193" t="s">
        <v>266</v>
      </c>
      <c r="AA193" t="s">
        <v>1237</v>
      </c>
      <c r="AB193" t="s">
        <v>42</v>
      </c>
      <c r="AC193" t="s">
        <v>1238</v>
      </c>
      <c r="AD193" t="s">
        <v>1046</v>
      </c>
      <c r="AE193" t="s">
        <v>272</v>
      </c>
    </row>
    <row r="194" spans="1:31" x14ac:dyDescent="0.25">
      <c r="A194" t="s">
        <v>479</v>
      </c>
      <c r="B194" t="s">
        <v>482</v>
      </c>
      <c r="C194" t="s">
        <v>133</v>
      </c>
      <c r="D194" t="s">
        <v>273</v>
      </c>
      <c r="E194" t="s">
        <v>266</v>
      </c>
      <c r="AA194" t="s">
        <v>1237</v>
      </c>
      <c r="AB194" t="s">
        <v>42</v>
      </c>
      <c r="AC194" t="s">
        <v>1239</v>
      </c>
      <c r="AD194" t="s">
        <v>1050</v>
      </c>
      <c r="AE194" t="s">
        <v>273</v>
      </c>
    </row>
    <row r="195" spans="1:31" x14ac:dyDescent="0.25">
      <c r="A195" t="s">
        <v>479</v>
      </c>
      <c r="B195" t="s">
        <v>483</v>
      </c>
      <c r="C195" t="s">
        <v>486</v>
      </c>
      <c r="D195" t="s">
        <v>272</v>
      </c>
      <c r="E195" t="s">
        <v>266</v>
      </c>
      <c r="AA195" t="s">
        <v>1237</v>
      </c>
      <c r="AB195" t="s">
        <v>42</v>
      </c>
      <c r="AC195" t="s">
        <v>1240</v>
      </c>
      <c r="AD195" t="s">
        <v>1050</v>
      </c>
      <c r="AE195" t="s">
        <v>273</v>
      </c>
    </row>
    <row r="196" spans="1:31" x14ac:dyDescent="0.25">
      <c r="A196" t="s">
        <v>479</v>
      </c>
      <c r="B196" t="s">
        <v>484</v>
      </c>
      <c r="C196" t="s">
        <v>486</v>
      </c>
      <c r="D196" t="s">
        <v>273</v>
      </c>
      <c r="E196" t="s">
        <v>266</v>
      </c>
      <c r="AA196" t="s">
        <v>1237</v>
      </c>
      <c r="AB196" t="s">
        <v>42</v>
      </c>
      <c r="AC196" t="s">
        <v>1241</v>
      </c>
      <c r="AD196" t="s">
        <v>1046</v>
      </c>
      <c r="AE196" t="s">
        <v>272</v>
      </c>
    </row>
    <row r="197" spans="1:31" x14ac:dyDescent="0.25">
      <c r="A197" t="s">
        <v>479</v>
      </c>
      <c r="B197" t="s">
        <v>485</v>
      </c>
      <c r="C197" t="s">
        <v>486</v>
      </c>
      <c r="D197" t="s">
        <v>272</v>
      </c>
      <c r="AA197" t="s">
        <v>1237</v>
      </c>
      <c r="AB197" t="s">
        <v>42</v>
      </c>
      <c r="AC197" t="s">
        <v>1242</v>
      </c>
      <c r="AD197" t="s">
        <v>266</v>
      </c>
      <c r="AE197" t="s">
        <v>273</v>
      </c>
    </row>
    <row r="198" spans="1:31" x14ac:dyDescent="0.25">
      <c r="A198" t="s">
        <v>488</v>
      </c>
      <c r="B198" t="s">
        <v>489</v>
      </c>
      <c r="C198" t="s">
        <v>74</v>
      </c>
      <c r="D198" t="s">
        <v>272</v>
      </c>
      <c r="E198" t="s">
        <v>266</v>
      </c>
      <c r="F198" t="s">
        <v>487</v>
      </c>
      <c r="AA198" t="s">
        <v>1237</v>
      </c>
      <c r="AB198" t="s">
        <v>42</v>
      </c>
      <c r="AC198" t="s">
        <v>1243</v>
      </c>
      <c r="AD198" t="s">
        <v>266</v>
      </c>
      <c r="AE198" t="s">
        <v>272</v>
      </c>
    </row>
    <row r="199" spans="1:31" x14ac:dyDescent="0.25">
      <c r="A199" t="s">
        <v>488</v>
      </c>
      <c r="B199" t="s">
        <v>490</v>
      </c>
      <c r="C199" t="s">
        <v>74</v>
      </c>
      <c r="D199" t="s">
        <v>273</v>
      </c>
      <c r="E199" t="s">
        <v>266</v>
      </c>
      <c r="AA199" t="s">
        <v>1237</v>
      </c>
      <c r="AB199" t="s">
        <v>40</v>
      </c>
      <c r="AC199" t="s">
        <v>1244</v>
      </c>
      <c r="AD199" t="s">
        <v>1046</v>
      </c>
      <c r="AE199" t="s">
        <v>272</v>
      </c>
    </row>
    <row r="200" spans="1:31" x14ac:dyDescent="0.25">
      <c r="A200" t="s">
        <v>488</v>
      </c>
      <c r="B200" t="s">
        <v>491</v>
      </c>
      <c r="C200" t="s">
        <v>74</v>
      </c>
      <c r="D200" t="s">
        <v>272</v>
      </c>
      <c r="E200" t="s">
        <v>266</v>
      </c>
      <c r="AA200" t="s">
        <v>1237</v>
      </c>
      <c r="AB200" t="s">
        <v>40</v>
      </c>
      <c r="AC200" t="s">
        <v>1245</v>
      </c>
      <c r="AD200" t="s">
        <v>1046</v>
      </c>
      <c r="AE200" t="s">
        <v>272</v>
      </c>
    </row>
    <row r="201" spans="1:31" x14ac:dyDescent="0.25">
      <c r="A201" t="s">
        <v>488</v>
      </c>
      <c r="B201" t="s">
        <v>492</v>
      </c>
      <c r="C201" t="s">
        <v>74</v>
      </c>
      <c r="D201" t="s">
        <v>272</v>
      </c>
      <c r="E201" t="s">
        <v>266</v>
      </c>
      <c r="AA201" t="s">
        <v>1237</v>
      </c>
      <c r="AB201" t="s">
        <v>40</v>
      </c>
      <c r="AC201" t="s">
        <v>1246</v>
      </c>
      <c r="AD201" t="s">
        <v>1046</v>
      </c>
      <c r="AE201" t="s">
        <v>272</v>
      </c>
    </row>
    <row r="202" spans="1:31" x14ac:dyDescent="0.25">
      <c r="A202" t="s">
        <v>488</v>
      </c>
      <c r="B202" t="s">
        <v>493</v>
      </c>
      <c r="C202" t="s">
        <v>41</v>
      </c>
      <c r="D202" t="s">
        <v>272</v>
      </c>
      <c r="E202" t="s">
        <v>266</v>
      </c>
      <c r="AA202" t="s">
        <v>1237</v>
      </c>
      <c r="AB202" t="s">
        <v>40</v>
      </c>
      <c r="AC202" t="s">
        <v>1247</v>
      </c>
      <c r="AD202" t="s">
        <v>1050</v>
      </c>
      <c r="AE202" t="s">
        <v>273</v>
      </c>
    </row>
    <row r="203" spans="1:31" x14ac:dyDescent="0.25">
      <c r="A203" t="s">
        <v>488</v>
      </c>
      <c r="B203" t="s">
        <v>494</v>
      </c>
      <c r="C203" t="s">
        <v>41</v>
      </c>
      <c r="D203" t="s">
        <v>273</v>
      </c>
      <c r="AA203" t="s">
        <v>1237</v>
      </c>
      <c r="AB203" t="s">
        <v>40</v>
      </c>
      <c r="AC203" t="s">
        <v>1248</v>
      </c>
      <c r="AD203" t="s">
        <v>1050</v>
      </c>
      <c r="AE203" t="s">
        <v>273</v>
      </c>
    </row>
    <row r="204" spans="1:31" x14ac:dyDescent="0.25">
      <c r="A204" t="s">
        <v>488</v>
      </c>
      <c r="B204" t="s">
        <v>495</v>
      </c>
      <c r="C204" t="s">
        <v>41</v>
      </c>
      <c r="D204" t="s">
        <v>273</v>
      </c>
      <c r="AA204" t="s">
        <v>1237</v>
      </c>
      <c r="AB204" t="s">
        <v>40</v>
      </c>
      <c r="AC204" t="s">
        <v>1249</v>
      </c>
      <c r="AD204" t="s">
        <v>1050</v>
      </c>
      <c r="AE204" t="s">
        <v>273</v>
      </c>
    </row>
    <row r="205" spans="1:31" x14ac:dyDescent="0.25">
      <c r="A205" t="s">
        <v>488</v>
      </c>
      <c r="B205" t="s">
        <v>496</v>
      </c>
      <c r="C205" t="s">
        <v>42</v>
      </c>
      <c r="D205" t="s">
        <v>272</v>
      </c>
      <c r="E205" t="s">
        <v>266</v>
      </c>
      <c r="AA205" t="s">
        <v>1237</v>
      </c>
      <c r="AB205" t="s">
        <v>40</v>
      </c>
      <c r="AC205" t="s">
        <v>1250</v>
      </c>
      <c r="AD205" t="s">
        <v>1050</v>
      </c>
      <c r="AE205" t="s">
        <v>273</v>
      </c>
    </row>
    <row r="206" spans="1:31" x14ac:dyDescent="0.25">
      <c r="A206" t="s">
        <v>488</v>
      </c>
      <c r="B206" t="s">
        <v>497</v>
      </c>
      <c r="C206" t="s">
        <v>42</v>
      </c>
      <c r="D206" t="s">
        <v>272</v>
      </c>
      <c r="E206" t="s">
        <v>266</v>
      </c>
      <c r="AA206" t="s">
        <v>1237</v>
      </c>
      <c r="AB206" t="s">
        <v>40</v>
      </c>
      <c r="AC206" t="s">
        <v>1251</v>
      </c>
      <c r="AD206" t="s">
        <v>1046</v>
      </c>
      <c r="AE206" t="s">
        <v>272</v>
      </c>
    </row>
    <row r="207" spans="1:31" x14ac:dyDescent="0.25">
      <c r="A207" t="s">
        <v>498</v>
      </c>
      <c r="B207" t="s">
        <v>499</v>
      </c>
      <c r="C207" t="s">
        <v>74</v>
      </c>
      <c r="D207" t="s">
        <v>272</v>
      </c>
      <c r="E207" t="s">
        <v>266</v>
      </c>
      <c r="AA207" t="s">
        <v>1237</v>
      </c>
      <c r="AB207" t="s">
        <v>1252</v>
      </c>
      <c r="AC207" t="s">
        <v>1253</v>
      </c>
      <c r="AD207" t="s">
        <v>1050</v>
      </c>
      <c r="AE207" t="s">
        <v>273</v>
      </c>
    </row>
    <row r="208" spans="1:31" x14ac:dyDescent="0.25">
      <c r="A208" t="s">
        <v>498</v>
      </c>
      <c r="B208" t="s">
        <v>500</v>
      </c>
      <c r="C208" t="s">
        <v>74</v>
      </c>
      <c r="D208" t="s">
        <v>273</v>
      </c>
      <c r="E208" t="s">
        <v>266</v>
      </c>
      <c r="AA208" t="s">
        <v>1237</v>
      </c>
      <c r="AB208" t="s">
        <v>1252</v>
      </c>
      <c r="AC208" t="s">
        <v>1254</v>
      </c>
      <c r="AD208" t="s">
        <v>1046</v>
      </c>
      <c r="AE208" t="s">
        <v>272</v>
      </c>
    </row>
    <row r="209" spans="1:31" x14ac:dyDescent="0.25">
      <c r="A209" t="s">
        <v>498</v>
      </c>
      <c r="B209" t="s">
        <v>501</v>
      </c>
      <c r="C209" t="s">
        <v>41</v>
      </c>
      <c r="D209" t="s">
        <v>272</v>
      </c>
      <c r="E209" t="s">
        <v>266</v>
      </c>
      <c r="AA209" t="s">
        <v>1237</v>
      </c>
      <c r="AB209" t="s">
        <v>1252</v>
      </c>
      <c r="AC209" t="s">
        <v>1255</v>
      </c>
      <c r="AD209" t="s">
        <v>1050</v>
      </c>
      <c r="AE209" t="s">
        <v>273</v>
      </c>
    </row>
    <row r="210" spans="1:31" x14ac:dyDescent="0.25">
      <c r="A210" t="s">
        <v>498</v>
      </c>
      <c r="B210" t="s">
        <v>502</v>
      </c>
      <c r="C210" t="s">
        <v>41</v>
      </c>
      <c r="D210" t="s">
        <v>272</v>
      </c>
      <c r="E210" t="s">
        <v>266</v>
      </c>
      <c r="AA210" t="s">
        <v>1237</v>
      </c>
      <c r="AB210" t="s">
        <v>1252</v>
      </c>
      <c r="AC210" t="s">
        <v>1256</v>
      </c>
      <c r="AD210" t="s">
        <v>1050</v>
      </c>
      <c r="AE210" t="s">
        <v>273</v>
      </c>
    </row>
    <row r="211" spans="1:31" x14ac:dyDescent="0.25">
      <c r="A211" t="s">
        <v>498</v>
      </c>
      <c r="B211" t="s">
        <v>503</v>
      </c>
      <c r="C211" t="s">
        <v>507</v>
      </c>
      <c r="D211" t="s">
        <v>272</v>
      </c>
      <c r="E211" t="s">
        <v>266</v>
      </c>
      <c r="AA211" t="s">
        <v>1237</v>
      </c>
      <c r="AB211" t="s">
        <v>1252</v>
      </c>
      <c r="AC211" t="s">
        <v>1257</v>
      </c>
      <c r="AD211" t="s">
        <v>266</v>
      </c>
      <c r="AE211" t="s">
        <v>273</v>
      </c>
    </row>
    <row r="212" spans="1:31" x14ac:dyDescent="0.25">
      <c r="A212" t="s">
        <v>498</v>
      </c>
      <c r="B212" t="s">
        <v>504</v>
      </c>
      <c r="C212" t="s">
        <v>507</v>
      </c>
      <c r="D212" t="s">
        <v>272</v>
      </c>
      <c r="AA212" t="s">
        <v>1237</v>
      </c>
      <c r="AB212" t="s">
        <v>1252</v>
      </c>
      <c r="AC212" t="s">
        <v>1258</v>
      </c>
      <c r="AD212" t="s">
        <v>266</v>
      </c>
      <c r="AE212" t="s">
        <v>273</v>
      </c>
    </row>
    <row r="213" spans="1:31" x14ac:dyDescent="0.25">
      <c r="A213" t="s">
        <v>498</v>
      </c>
      <c r="B213" t="s">
        <v>505</v>
      </c>
      <c r="C213" t="s">
        <v>42</v>
      </c>
      <c r="D213" t="s">
        <v>272</v>
      </c>
      <c r="AA213" t="s">
        <v>1237</v>
      </c>
      <c r="AB213" t="s">
        <v>523</v>
      </c>
      <c r="AC213" t="s">
        <v>1260</v>
      </c>
      <c r="AD213" t="s">
        <v>1046</v>
      </c>
      <c r="AE213" t="s">
        <v>272</v>
      </c>
    </row>
    <row r="214" spans="1:31" x14ac:dyDescent="0.25">
      <c r="A214" t="s">
        <v>498</v>
      </c>
      <c r="B214" t="s">
        <v>506</v>
      </c>
      <c r="C214" t="s">
        <v>42</v>
      </c>
      <c r="D214" t="s">
        <v>273</v>
      </c>
      <c r="AA214" t="s">
        <v>1237</v>
      </c>
      <c r="AB214" t="s">
        <v>523</v>
      </c>
      <c r="AC214" t="s">
        <v>1261</v>
      </c>
      <c r="AD214" t="s">
        <v>1046</v>
      </c>
      <c r="AE214" t="s">
        <v>272</v>
      </c>
    </row>
    <row r="215" spans="1:31" x14ac:dyDescent="0.25">
      <c r="A215" t="s">
        <v>508</v>
      </c>
      <c r="B215" t="s">
        <v>509</v>
      </c>
      <c r="C215" t="s">
        <v>523</v>
      </c>
      <c r="D215" t="s">
        <v>272</v>
      </c>
      <c r="E215" t="s">
        <v>266</v>
      </c>
      <c r="AA215" t="s">
        <v>1237</v>
      </c>
      <c r="AB215" t="s">
        <v>523</v>
      </c>
      <c r="AC215" t="s">
        <v>1262</v>
      </c>
      <c r="AD215" t="s">
        <v>1046</v>
      </c>
      <c r="AE215" t="s">
        <v>272</v>
      </c>
    </row>
    <row r="216" spans="1:31" x14ac:dyDescent="0.25">
      <c r="A216" t="s">
        <v>508</v>
      </c>
      <c r="B216" t="s">
        <v>510</v>
      </c>
      <c r="C216" t="s">
        <v>523</v>
      </c>
      <c r="D216" t="s">
        <v>273</v>
      </c>
      <c r="E216" t="s">
        <v>266</v>
      </c>
      <c r="AA216" t="s">
        <v>1237</v>
      </c>
      <c r="AB216" t="s">
        <v>523</v>
      </c>
      <c r="AC216" t="s">
        <v>1263</v>
      </c>
      <c r="AD216" t="s">
        <v>1046</v>
      </c>
      <c r="AE216" t="s">
        <v>272</v>
      </c>
    </row>
    <row r="217" spans="1:31" x14ac:dyDescent="0.25">
      <c r="A217" t="s">
        <v>508</v>
      </c>
      <c r="B217" t="s">
        <v>511</v>
      </c>
      <c r="C217" t="s">
        <v>523</v>
      </c>
      <c r="D217" t="s">
        <v>272</v>
      </c>
      <c r="E217" t="s">
        <v>266</v>
      </c>
      <c r="AA217" t="s">
        <v>1237</v>
      </c>
      <c r="AB217" t="s">
        <v>523</v>
      </c>
      <c r="AC217" t="s">
        <v>1264</v>
      </c>
      <c r="AD217" t="s">
        <v>1050</v>
      </c>
      <c r="AE217" t="s">
        <v>273</v>
      </c>
    </row>
    <row r="218" spans="1:31" x14ac:dyDescent="0.25">
      <c r="A218" t="s">
        <v>508</v>
      </c>
      <c r="B218" t="s">
        <v>512</v>
      </c>
      <c r="C218" t="s">
        <v>523</v>
      </c>
      <c r="D218" t="s">
        <v>272</v>
      </c>
      <c r="E218" t="s">
        <v>266</v>
      </c>
      <c r="AA218" t="s">
        <v>1237</v>
      </c>
      <c r="AB218" t="s">
        <v>523</v>
      </c>
      <c r="AC218" t="s">
        <v>1265</v>
      </c>
      <c r="AD218" t="s">
        <v>1046</v>
      </c>
      <c r="AE218" t="s">
        <v>272</v>
      </c>
    </row>
    <row r="219" spans="1:31" x14ac:dyDescent="0.25">
      <c r="A219" t="s">
        <v>508</v>
      </c>
      <c r="B219" t="s">
        <v>513</v>
      </c>
      <c r="C219" t="s">
        <v>523</v>
      </c>
      <c r="D219" t="s">
        <v>273</v>
      </c>
      <c r="E219" t="s">
        <v>266</v>
      </c>
      <c r="AA219" t="s">
        <v>1237</v>
      </c>
      <c r="AB219" t="s">
        <v>523</v>
      </c>
      <c r="AC219" t="s">
        <v>1266</v>
      </c>
      <c r="AD219" t="s">
        <v>1046</v>
      </c>
      <c r="AE219" t="s">
        <v>272</v>
      </c>
    </row>
    <row r="220" spans="1:31" x14ac:dyDescent="0.25">
      <c r="A220" t="s">
        <v>508</v>
      </c>
      <c r="B220" t="s">
        <v>514</v>
      </c>
      <c r="C220" t="s">
        <v>523</v>
      </c>
      <c r="D220" t="s">
        <v>273</v>
      </c>
      <c r="AA220" t="s">
        <v>1237</v>
      </c>
      <c r="AB220" t="s">
        <v>523</v>
      </c>
      <c r="AC220" t="s">
        <v>1267</v>
      </c>
      <c r="AD220" t="s">
        <v>1050</v>
      </c>
      <c r="AE220" t="s">
        <v>273</v>
      </c>
    </row>
    <row r="221" spans="1:31" x14ac:dyDescent="0.25">
      <c r="A221" t="s">
        <v>508</v>
      </c>
      <c r="B221" t="s">
        <v>515</v>
      </c>
      <c r="C221" t="s">
        <v>74</v>
      </c>
      <c r="D221" t="s">
        <v>272</v>
      </c>
      <c r="E221" t="s">
        <v>266</v>
      </c>
      <c r="AA221" t="s">
        <v>1237</v>
      </c>
      <c r="AB221" t="s">
        <v>523</v>
      </c>
      <c r="AC221" t="s">
        <v>1268</v>
      </c>
      <c r="AD221" t="s">
        <v>1050</v>
      </c>
      <c r="AE221" t="s">
        <v>273</v>
      </c>
    </row>
    <row r="222" spans="1:31" x14ac:dyDescent="0.25">
      <c r="A222" t="s">
        <v>508</v>
      </c>
      <c r="B222" t="s">
        <v>516</v>
      </c>
      <c r="C222" t="s">
        <v>74</v>
      </c>
      <c r="D222" t="s">
        <v>272</v>
      </c>
      <c r="E222" t="s">
        <v>266</v>
      </c>
      <c r="AA222" t="s">
        <v>1237</v>
      </c>
      <c r="AB222" t="s">
        <v>523</v>
      </c>
      <c r="AC222" t="s">
        <v>1269</v>
      </c>
      <c r="AD222" t="s">
        <v>1046</v>
      </c>
      <c r="AE222" t="s">
        <v>272</v>
      </c>
    </row>
    <row r="223" spans="1:31" x14ac:dyDescent="0.25">
      <c r="A223" t="s">
        <v>508</v>
      </c>
      <c r="B223" t="s">
        <v>517</v>
      </c>
      <c r="C223" t="s">
        <v>74</v>
      </c>
      <c r="D223" t="s">
        <v>273</v>
      </c>
      <c r="AA223" t="s">
        <v>1237</v>
      </c>
      <c r="AB223" t="s">
        <v>523</v>
      </c>
      <c r="AC223" t="s">
        <v>1270</v>
      </c>
      <c r="AD223" t="s">
        <v>1050</v>
      </c>
      <c r="AE223" t="s">
        <v>273</v>
      </c>
    </row>
    <row r="224" spans="1:31" x14ac:dyDescent="0.25">
      <c r="A224" t="s">
        <v>508</v>
      </c>
      <c r="B224" t="s">
        <v>518</v>
      </c>
      <c r="C224" t="s">
        <v>39</v>
      </c>
      <c r="D224" t="s">
        <v>273</v>
      </c>
      <c r="E224" t="s">
        <v>266</v>
      </c>
      <c r="AA224" t="s">
        <v>1237</v>
      </c>
      <c r="AB224" t="s">
        <v>523</v>
      </c>
      <c r="AC224" t="s">
        <v>1271</v>
      </c>
      <c r="AD224" t="s">
        <v>1046</v>
      </c>
      <c r="AE224" t="s">
        <v>272</v>
      </c>
    </row>
    <row r="225" spans="1:31" x14ac:dyDescent="0.25">
      <c r="A225" t="s">
        <v>508</v>
      </c>
      <c r="B225" t="s">
        <v>519</v>
      </c>
      <c r="C225" t="s">
        <v>39</v>
      </c>
      <c r="D225" t="s">
        <v>272</v>
      </c>
      <c r="AA225" t="s">
        <v>1237</v>
      </c>
      <c r="AB225" t="s">
        <v>523</v>
      </c>
      <c r="AC225" t="s">
        <v>1259</v>
      </c>
      <c r="AD225" t="s">
        <v>1064</v>
      </c>
      <c r="AE225" t="s">
        <v>1064</v>
      </c>
    </row>
    <row r="226" spans="1:31" x14ac:dyDescent="0.25">
      <c r="A226" t="s">
        <v>508</v>
      </c>
      <c r="B226" t="s">
        <v>520</v>
      </c>
      <c r="C226" t="s">
        <v>42</v>
      </c>
      <c r="D226" t="s">
        <v>272</v>
      </c>
      <c r="E226" t="s">
        <v>266</v>
      </c>
      <c r="AA226" t="s">
        <v>1272</v>
      </c>
      <c r="AB226" t="s">
        <v>40</v>
      </c>
      <c r="AC226" t="s">
        <v>1278</v>
      </c>
      <c r="AD226" t="s">
        <v>1050</v>
      </c>
      <c r="AE226" t="s">
        <v>273</v>
      </c>
    </row>
    <row r="227" spans="1:31" x14ac:dyDescent="0.25">
      <c r="A227" t="s">
        <v>508</v>
      </c>
      <c r="B227" t="s">
        <v>521</v>
      </c>
      <c r="C227" t="s">
        <v>42</v>
      </c>
      <c r="D227" t="s">
        <v>272</v>
      </c>
      <c r="AA227" t="s">
        <v>1272</v>
      </c>
      <c r="AB227" t="s">
        <v>40</v>
      </c>
      <c r="AC227" t="s">
        <v>1279</v>
      </c>
      <c r="AD227" t="s">
        <v>1050</v>
      </c>
      <c r="AE227" t="s">
        <v>273</v>
      </c>
    </row>
    <row r="228" spans="1:31" x14ac:dyDescent="0.25">
      <c r="A228" t="s">
        <v>508</v>
      </c>
      <c r="B228" t="s">
        <v>522</v>
      </c>
      <c r="C228" t="s">
        <v>42</v>
      </c>
      <c r="D228" t="s">
        <v>272</v>
      </c>
      <c r="AA228" t="s">
        <v>1272</v>
      </c>
      <c r="AB228" t="s">
        <v>40</v>
      </c>
      <c r="AC228" t="s">
        <v>1280</v>
      </c>
      <c r="AD228" t="s">
        <v>1050</v>
      </c>
      <c r="AE228" t="s">
        <v>273</v>
      </c>
    </row>
    <row r="229" spans="1:31" x14ac:dyDescent="0.25">
      <c r="A229" t="s">
        <v>524</v>
      </c>
      <c r="B229" t="s">
        <v>525</v>
      </c>
      <c r="C229" t="s">
        <v>41</v>
      </c>
      <c r="D229" t="s">
        <v>273</v>
      </c>
      <c r="E229" t="s">
        <v>266</v>
      </c>
      <c r="AA229" t="s">
        <v>1272</v>
      </c>
      <c r="AB229" t="s">
        <v>40</v>
      </c>
      <c r="AC229" t="s">
        <v>1281</v>
      </c>
      <c r="AD229" t="s">
        <v>1050</v>
      </c>
      <c r="AE229" t="s">
        <v>273</v>
      </c>
    </row>
    <row r="230" spans="1:31" x14ac:dyDescent="0.25">
      <c r="A230" t="s">
        <v>524</v>
      </c>
      <c r="B230" t="s">
        <v>526</v>
      </c>
      <c r="C230" t="s">
        <v>41</v>
      </c>
      <c r="D230" t="s">
        <v>272</v>
      </c>
      <c r="E230" t="s">
        <v>266</v>
      </c>
      <c r="AA230" t="s">
        <v>1272</v>
      </c>
      <c r="AB230" t="s">
        <v>40</v>
      </c>
      <c r="AC230" t="s">
        <v>1282</v>
      </c>
      <c r="AD230" t="s">
        <v>1046</v>
      </c>
      <c r="AE230" t="s">
        <v>272</v>
      </c>
    </row>
    <row r="231" spans="1:31" x14ac:dyDescent="0.25">
      <c r="A231" t="s">
        <v>524</v>
      </c>
      <c r="B231" t="s">
        <v>527</v>
      </c>
      <c r="C231" t="s">
        <v>41</v>
      </c>
      <c r="D231" t="s">
        <v>272</v>
      </c>
      <c r="AA231" t="s">
        <v>1272</v>
      </c>
      <c r="AB231" t="s">
        <v>40</v>
      </c>
      <c r="AC231" t="s">
        <v>1283</v>
      </c>
      <c r="AD231" t="s">
        <v>1046</v>
      </c>
      <c r="AE231" t="s">
        <v>272</v>
      </c>
    </row>
    <row r="232" spans="1:31" x14ac:dyDescent="0.25">
      <c r="A232" t="s">
        <v>524</v>
      </c>
      <c r="B232" t="s">
        <v>528</v>
      </c>
      <c r="C232" t="s">
        <v>74</v>
      </c>
      <c r="D232" t="s">
        <v>272</v>
      </c>
      <c r="E232" t="s">
        <v>266</v>
      </c>
      <c r="AA232" t="s">
        <v>1272</v>
      </c>
      <c r="AB232" t="s">
        <v>40</v>
      </c>
      <c r="AC232" t="s">
        <v>1284</v>
      </c>
      <c r="AD232" t="s">
        <v>1046</v>
      </c>
      <c r="AE232" t="s">
        <v>272</v>
      </c>
    </row>
    <row r="233" spans="1:31" x14ac:dyDescent="0.25">
      <c r="A233" t="s">
        <v>524</v>
      </c>
      <c r="B233" t="s">
        <v>529</v>
      </c>
      <c r="C233" t="s">
        <v>74</v>
      </c>
      <c r="D233" t="s">
        <v>272</v>
      </c>
      <c r="E233" t="s">
        <v>266</v>
      </c>
      <c r="AA233" t="s">
        <v>1272</v>
      </c>
      <c r="AB233" t="s">
        <v>40</v>
      </c>
      <c r="AC233" t="s">
        <v>1273</v>
      </c>
      <c r="AD233" t="s">
        <v>1046</v>
      </c>
      <c r="AE233" t="s">
        <v>272</v>
      </c>
    </row>
    <row r="234" spans="1:31" x14ac:dyDescent="0.25">
      <c r="A234" t="s">
        <v>524</v>
      </c>
      <c r="B234" t="s">
        <v>530</v>
      </c>
      <c r="C234" t="s">
        <v>74</v>
      </c>
      <c r="D234" t="s">
        <v>272</v>
      </c>
      <c r="E234" t="s">
        <v>266</v>
      </c>
      <c r="AA234" t="s">
        <v>1272</v>
      </c>
      <c r="AB234" t="s">
        <v>40</v>
      </c>
      <c r="AC234" t="s">
        <v>1274</v>
      </c>
      <c r="AD234" t="s">
        <v>1046</v>
      </c>
      <c r="AE234" t="s">
        <v>272</v>
      </c>
    </row>
    <row r="235" spans="1:31" x14ac:dyDescent="0.25">
      <c r="A235" t="s">
        <v>524</v>
      </c>
      <c r="B235" t="s">
        <v>531</v>
      </c>
      <c r="C235" t="s">
        <v>74</v>
      </c>
      <c r="D235" t="s">
        <v>273</v>
      </c>
      <c r="E235" t="s">
        <v>266</v>
      </c>
      <c r="AA235" t="s">
        <v>1272</v>
      </c>
      <c r="AB235" t="s">
        <v>40</v>
      </c>
      <c r="AC235" t="s">
        <v>1275</v>
      </c>
      <c r="AD235" t="s">
        <v>1046</v>
      </c>
      <c r="AE235" t="s">
        <v>272</v>
      </c>
    </row>
    <row r="236" spans="1:31" x14ac:dyDescent="0.25">
      <c r="A236" t="s">
        <v>524</v>
      </c>
      <c r="B236" t="s">
        <v>532</v>
      </c>
      <c r="C236" t="s">
        <v>74</v>
      </c>
      <c r="D236" t="s">
        <v>272</v>
      </c>
      <c r="E236" t="s">
        <v>266</v>
      </c>
      <c r="F236" t="s">
        <v>533</v>
      </c>
      <c r="AA236" t="s">
        <v>1272</v>
      </c>
      <c r="AB236" t="s">
        <v>40</v>
      </c>
      <c r="AC236" t="s">
        <v>1276</v>
      </c>
      <c r="AD236" t="s">
        <v>1046</v>
      </c>
      <c r="AE236" t="s">
        <v>272</v>
      </c>
    </row>
    <row r="237" spans="1:31" x14ac:dyDescent="0.25">
      <c r="A237" t="s">
        <v>524</v>
      </c>
      <c r="B237" t="s">
        <v>534</v>
      </c>
      <c r="C237" t="s">
        <v>39</v>
      </c>
      <c r="D237" t="s">
        <v>273</v>
      </c>
      <c r="E237" t="s">
        <v>266</v>
      </c>
      <c r="AA237" t="s">
        <v>1272</v>
      </c>
      <c r="AB237" t="s">
        <v>40</v>
      </c>
      <c r="AC237" t="s">
        <v>1285</v>
      </c>
      <c r="AD237" t="s">
        <v>1050</v>
      </c>
      <c r="AE237" t="s">
        <v>273</v>
      </c>
    </row>
    <row r="238" spans="1:31" x14ac:dyDescent="0.25">
      <c r="A238" t="s">
        <v>524</v>
      </c>
      <c r="B238" t="s">
        <v>535</v>
      </c>
      <c r="C238" t="s">
        <v>39</v>
      </c>
      <c r="D238" t="s">
        <v>273</v>
      </c>
      <c r="AA238" t="s">
        <v>1272</v>
      </c>
      <c r="AB238" t="s">
        <v>40</v>
      </c>
      <c r="AC238" t="s">
        <v>1286</v>
      </c>
      <c r="AD238" t="s">
        <v>1046</v>
      </c>
      <c r="AE238" t="s">
        <v>272</v>
      </c>
    </row>
    <row r="239" spans="1:31" x14ac:dyDescent="0.25">
      <c r="A239" t="s">
        <v>524</v>
      </c>
      <c r="B239" t="s">
        <v>536</v>
      </c>
      <c r="C239" t="s">
        <v>39</v>
      </c>
      <c r="D239" t="s">
        <v>272</v>
      </c>
      <c r="AA239" t="s">
        <v>1272</v>
      </c>
      <c r="AB239" t="s">
        <v>40</v>
      </c>
      <c r="AC239" t="s">
        <v>1277</v>
      </c>
      <c r="AD239" t="s">
        <v>1064</v>
      </c>
      <c r="AE239" t="s">
        <v>1064</v>
      </c>
    </row>
    <row r="240" spans="1:31" x14ac:dyDescent="0.25">
      <c r="A240" t="s">
        <v>524</v>
      </c>
      <c r="B240" t="s">
        <v>537</v>
      </c>
      <c r="C240" t="s">
        <v>51</v>
      </c>
      <c r="D240" t="s">
        <v>272</v>
      </c>
      <c r="AA240" t="s">
        <v>1272</v>
      </c>
      <c r="AB240" t="s">
        <v>41</v>
      </c>
      <c r="AC240" t="s">
        <v>1287</v>
      </c>
      <c r="AD240" t="s">
        <v>1046</v>
      </c>
      <c r="AE240" t="s">
        <v>272</v>
      </c>
    </row>
    <row r="241" spans="1:31" x14ac:dyDescent="0.25">
      <c r="A241" t="s">
        <v>524</v>
      </c>
      <c r="B241" t="s">
        <v>538</v>
      </c>
      <c r="C241" t="s">
        <v>51</v>
      </c>
      <c r="D241" t="s">
        <v>273</v>
      </c>
      <c r="AA241" t="s">
        <v>1272</v>
      </c>
      <c r="AB241" t="s">
        <v>41</v>
      </c>
      <c r="AC241" t="s">
        <v>1288</v>
      </c>
      <c r="AD241" t="s">
        <v>1046</v>
      </c>
      <c r="AE241" t="s">
        <v>272</v>
      </c>
    </row>
    <row r="242" spans="1:31" x14ac:dyDescent="0.25">
      <c r="A242" t="s">
        <v>539</v>
      </c>
      <c r="B242" t="s">
        <v>540</v>
      </c>
      <c r="C242" t="s">
        <v>76</v>
      </c>
      <c r="D242" t="s">
        <v>272</v>
      </c>
      <c r="E242" t="s">
        <v>266</v>
      </c>
      <c r="AA242" t="s">
        <v>1272</v>
      </c>
      <c r="AB242" t="s">
        <v>41</v>
      </c>
      <c r="AC242" t="s">
        <v>1289</v>
      </c>
      <c r="AD242" t="s">
        <v>1046</v>
      </c>
      <c r="AE242" t="s">
        <v>272</v>
      </c>
    </row>
    <row r="243" spans="1:31" x14ac:dyDescent="0.25">
      <c r="A243" t="s">
        <v>539</v>
      </c>
      <c r="B243" t="s">
        <v>541</v>
      </c>
      <c r="C243" t="s">
        <v>76</v>
      </c>
      <c r="D243" t="s">
        <v>273</v>
      </c>
      <c r="E243" t="s">
        <v>266</v>
      </c>
      <c r="AA243" t="s">
        <v>1272</v>
      </c>
      <c r="AB243" t="s">
        <v>41</v>
      </c>
      <c r="AC243" t="s">
        <v>1290</v>
      </c>
      <c r="AD243" t="s">
        <v>1050</v>
      </c>
      <c r="AE243" t="s">
        <v>273</v>
      </c>
    </row>
    <row r="244" spans="1:31" x14ac:dyDescent="0.25">
      <c r="A244" t="s">
        <v>539</v>
      </c>
      <c r="B244" t="s">
        <v>542</v>
      </c>
      <c r="C244" t="s">
        <v>76</v>
      </c>
      <c r="D244" t="s">
        <v>272</v>
      </c>
      <c r="AA244" t="s">
        <v>1272</v>
      </c>
      <c r="AB244" t="s">
        <v>41</v>
      </c>
      <c r="AC244" t="s">
        <v>1291</v>
      </c>
      <c r="AD244" t="s">
        <v>1046</v>
      </c>
      <c r="AE244" t="s">
        <v>272</v>
      </c>
    </row>
    <row r="245" spans="1:31" x14ac:dyDescent="0.25">
      <c r="A245" t="s">
        <v>539</v>
      </c>
      <c r="B245" t="s">
        <v>543</v>
      </c>
      <c r="C245" t="s">
        <v>76</v>
      </c>
      <c r="D245" t="s">
        <v>273</v>
      </c>
      <c r="AA245" t="s">
        <v>1272</v>
      </c>
      <c r="AB245" t="s">
        <v>41</v>
      </c>
      <c r="AC245" t="s">
        <v>1292</v>
      </c>
      <c r="AD245" t="s">
        <v>1050</v>
      </c>
      <c r="AE245" t="s">
        <v>273</v>
      </c>
    </row>
    <row r="246" spans="1:31" x14ac:dyDescent="0.25">
      <c r="A246" t="s">
        <v>539</v>
      </c>
      <c r="B246" t="s">
        <v>544</v>
      </c>
      <c r="C246" t="s">
        <v>76</v>
      </c>
      <c r="D246" t="s">
        <v>272</v>
      </c>
      <c r="AA246" t="s">
        <v>1272</v>
      </c>
      <c r="AB246" t="s">
        <v>41</v>
      </c>
      <c r="AC246" t="s">
        <v>1293</v>
      </c>
      <c r="AD246" t="s">
        <v>1046</v>
      </c>
      <c r="AE246" t="s">
        <v>272</v>
      </c>
    </row>
    <row r="247" spans="1:31" x14ac:dyDescent="0.25">
      <c r="A247" t="s">
        <v>539</v>
      </c>
      <c r="B247" t="s">
        <v>545</v>
      </c>
      <c r="C247" t="s">
        <v>74</v>
      </c>
      <c r="D247" t="s">
        <v>272</v>
      </c>
      <c r="E247" t="s">
        <v>266</v>
      </c>
      <c r="AA247" t="s">
        <v>1272</v>
      </c>
      <c r="AB247" t="s">
        <v>41</v>
      </c>
      <c r="AC247" t="s">
        <v>1294</v>
      </c>
      <c r="AD247" t="s">
        <v>266</v>
      </c>
      <c r="AE247" t="s">
        <v>272</v>
      </c>
    </row>
    <row r="248" spans="1:31" x14ac:dyDescent="0.25">
      <c r="A248" t="s">
        <v>539</v>
      </c>
      <c r="B248" t="s">
        <v>546</v>
      </c>
      <c r="C248" t="s">
        <v>74</v>
      </c>
      <c r="D248" t="s">
        <v>272</v>
      </c>
      <c r="E248" t="s">
        <v>266</v>
      </c>
      <c r="AA248" t="s">
        <v>1272</v>
      </c>
      <c r="AB248" t="s">
        <v>41</v>
      </c>
      <c r="AC248" t="s">
        <v>1295</v>
      </c>
      <c r="AD248" t="s">
        <v>266</v>
      </c>
      <c r="AE248" t="s">
        <v>272</v>
      </c>
    </row>
    <row r="249" spans="1:31" x14ac:dyDescent="0.25">
      <c r="A249" t="s">
        <v>539</v>
      </c>
      <c r="B249" t="s">
        <v>547</v>
      </c>
      <c r="C249" t="s">
        <v>74</v>
      </c>
      <c r="D249" t="s">
        <v>273</v>
      </c>
      <c r="E249" t="s">
        <v>266</v>
      </c>
      <c r="AA249" t="s">
        <v>1272</v>
      </c>
      <c r="AB249" t="s">
        <v>41</v>
      </c>
      <c r="AC249" t="s">
        <v>1296</v>
      </c>
      <c r="AD249" t="s">
        <v>266</v>
      </c>
      <c r="AE249" t="s">
        <v>272</v>
      </c>
    </row>
    <row r="250" spans="1:31" x14ac:dyDescent="0.25">
      <c r="A250" t="s">
        <v>539</v>
      </c>
      <c r="B250" t="s">
        <v>548</v>
      </c>
      <c r="C250" t="s">
        <v>74</v>
      </c>
      <c r="D250" t="s">
        <v>272</v>
      </c>
      <c r="AA250" t="s">
        <v>1272</v>
      </c>
      <c r="AB250" t="s">
        <v>76</v>
      </c>
      <c r="AC250" t="s">
        <v>1299</v>
      </c>
      <c r="AD250" t="s">
        <v>1050</v>
      </c>
      <c r="AE250" t="s">
        <v>273</v>
      </c>
    </row>
    <row r="251" spans="1:31" x14ac:dyDescent="0.25">
      <c r="A251" t="s">
        <v>539</v>
      </c>
      <c r="B251" t="s">
        <v>549</v>
      </c>
      <c r="C251" t="s">
        <v>74</v>
      </c>
      <c r="D251" t="s">
        <v>272</v>
      </c>
      <c r="AA251" t="s">
        <v>1272</v>
      </c>
      <c r="AB251" t="s">
        <v>76</v>
      </c>
      <c r="AC251" t="s">
        <v>1300</v>
      </c>
      <c r="AD251" t="s">
        <v>1050</v>
      </c>
      <c r="AE251" t="s">
        <v>273</v>
      </c>
    </row>
    <row r="252" spans="1:31" x14ac:dyDescent="0.25">
      <c r="A252" t="s">
        <v>539</v>
      </c>
      <c r="B252" t="s">
        <v>550</v>
      </c>
      <c r="C252" t="s">
        <v>41</v>
      </c>
      <c r="D252" t="s">
        <v>272</v>
      </c>
      <c r="E252" t="s">
        <v>266</v>
      </c>
      <c r="AA252" t="s">
        <v>1272</v>
      </c>
      <c r="AB252" t="s">
        <v>76</v>
      </c>
      <c r="AC252" t="s">
        <v>1301</v>
      </c>
      <c r="AD252" t="s">
        <v>1046</v>
      </c>
      <c r="AE252" t="s">
        <v>272</v>
      </c>
    </row>
    <row r="253" spans="1:31" x14ac:dyDescent="0.25">
      <c r="A253" t="s">
        <v>539</v>
      </c>
      <c r="B253" t="s">
        <v>551</v>
      </c>
      <c r="C253" t="s">
        <v>41</v>
      </c>
      <c r="D253" t="s">
        <v>272</v>
      </c>
      <c r="E253" t="s">
        <v>266</v>
      </c>
      <c r="AA253" t="s">
        <v>1272</v>
      </c>
      <c r="AB253" t="s">
        <v>76</v>
      </c>
      <c r="AC253" t="s">
        <v>1303</v>
      </c>
      <c r="AD253" t="s">
        <v>1046</v>
      </c>
      <c r="AE253" t="s">
        <v>272</v>
      </c>
    </row>
    <row r="254" spans="1:31" x14ac:dyDescent="0.25">
      <c r="A254" t="s">
        <v>539</v>
      </c>
      <c r="B254" t="s">
        <v>552</v>
      </c>
      <c r="C254" t="s">
        <v>41</v>
      </c>
      <c r="D254" t="s">
        <v>273</v>
      </c>
      <c r="AA254" t="s">
        <v>1272</v>
      </c>
      <c r="AB254" t="s">
        <v>76</v>
      </c>
      <c r="AC254" t="s">
        <v>1304</v>
      </c>
      <c r="AD254" t="s">
        <v>1046</v>
      </c>
      <c r="AE254" t="s">
        <v>272</v>
      </c>
    </row>
    <row r="255" spans="1:31" x14ac:dyDescent="0.25">
      <c r="A255" t="s">
        <v>539</v>
      </c>
      <c r="B255" t="s">
        <v>553</v>
      </c>
      <c r="C255" t="s">
        <v>41</v>
      </c>
      <c r="D255" t="s">
        <v>273</v>
      </c>
      <c r="AA255" t="s">
        <v>1272</v>
      </c>
      <c r="AB255" t="s">
        <v>76</v>
      </c>
      <c r="AC255" t="s">
        <v>1302</v>
      </c>
      <c r="AD255" t="s">
        <v>1050</v>
      </c>
      <c r="AE255" t="s">
        <v>273</v>
      </c>
    </row>
    <row r="256" spans="1:31" x14ac:dyDescent="0.25">
      <c r="A256" t="s">
        <v>539</v>
      </c>
      <c r="B256" t="s">
        <v>554</v>
      </c>
      <c r="C256" t="s">
        <v>41</v>
      </c>
      <c r="D256" t="s">
        <v>272</v>
      </c>
      <c r="AA256" t="s">
        <v>1272</v>
      </c>
      <c r="AB256" t="s">
        <v>76</v>
      </c>
      <c r="AC256" t="s">
        <v>1305</v>
      </c>
      <c r="AD256" t="s">
        <v>266</v>
      </c>
      <c r="AE256" t="s">
        <v>272</v>
      </c>
    </row>
    <row r="257" spans="1:31" x14ac:dyDescent="0.25">
      <c r="A257" t="s">
        <v>539</v>
      </c>
      <c r="B257" t="s">
        <v>555</v>
      </c>
      <c r="C257" t="s">
        <v>42</v>
      </c>
      <c r="D257" t="s">
        <v>272</v>
      </c>
      <c r="AA257" t="s">
        <v>1272</v>
      </c>
      <c r="AB257" t="s">
        <v>76</v>
      </c>
      <c r="AC257" t="s">
        <v>1306</v>
      </c>
      <c r="AD257" t="s">
        <v>266</v>
      </c>
      <c r="AE257" t="s">
        <v>272</v>
      </c>
    </row>
    <row r="258" spans="1:31" x14ac:dyDescent="0.25">
      <c r="A258" t="s">
        <v>556</v>
      </c>
      <c r="B258" t="s">
        <v>558</v>
      </c>
      <c r="C258" t="s">
        <v>969</v>
      </c>
      <c r="D258" t="s">
        <v>272</v>
      </c>
      <c r="E258" t="s">
        <v>266</v>
      </c>
      <c r="F258" t="s">
        <v>557</v>
      </c>
      <c r="AA258" t="s">
        <v>1272</v>
      </c>
      <c r="AB258" t="s">
        <v>76</v>
      </c>
      <c r="AC258" t="s">
        <v>1307</v>
      </c>
      <c r="AD258" t="s">
        <v>266</v>
      </c>
      <c r="AE258" t="s">
        <v>273</v>
      </c>
    </row>
    <row r="259" spans="1:31" x14ac:dyDescent="0.25">
      <c r="A259" t="s">
        <v>556</v>
      </c>
      <c r="B259" t="s">
        <v>559</v>
      </c>
      <c r="C259" t="s">
        <v>969</v>
      </c>
      <c r="D259" t="s">
        <v>272</v>
      </c>
      <c r="E259" t="s">
        <v>266</v>
      </c>
      <c r="AA259" t="s">
        <v>1272</v>
      </c>
      <c r="AB259" t="s">
        <v>76</v>
      </c>
      <c r="AC259" t="s">
        <v>1308</v>
      </c>
      <c r="AD259" t="s">
        <v>266</v>
      </c>
      <c r="AE259" t="s">
        <v>272</v>
      </c>
    </row>
    <row r="260" spans="1:31" x14ac:dyDescent="0.25">
      <c r="A260" t="s">
        <v>556</v>
      </c>
      <c r="B260" t="s">
        <v>560</v>
      </c>
      <c r="C260" t="s">
        <v>970</v>
      </c>
      <c r="D260" t="s">
        <v>272</v>
      </c>
      <c r="E260" t="s">
        <v>266</v>
      </c>
      <c r="AA260" t="s">
        <v>1272</v>
      </c>
      <c r="AB260" t="s">
        <v>42</v>
      </c>
      <c r="AC260" t="s">
        <v>1309</v>
      </c>
      <c r="AD260" t="s">
        <v>1046</v>
      </c>
      <c r="AE260" t="s">
        <v>272</v>
      </c>
    </row>
    <row r="261" spans="1:31" x14ac:dyDescent="0.25">
      <c r="A261" t="s">
        <v>556</v>
      </c>
      <c r="B261" t="s">
        <v>561</v>
      </c>
      <c r="C261" t="s">
        <v>967</v>
      </c>
      <c r="D261" t="s">
        <v>272</v>
      </c>
      <c r="E261" t="s">
        <v>266</v>
      </c>
      <c r="AA261" t="s">
        <v>1272</v>
      </c>
      <c r="AB261" t="s">
        <v>42</v>
      </c>
      <c r="AC261" t="s">
        <v>1310</v>
      </c>
      <c r="AD261" t="s">
        <v>1046</v>
      </c>
      <c r="AE261" t="s">
        <v>272</v>
      </c>
    </row>
    <row r="262" spans="1:31" x14ac:dyDescent="0.25">
      <c r="A262" t="s">
        <v>556</v>
      </c>
      <c r="B262" t="s">
        <v>562</v>
      </c>
      <c r="C262" t="s">
        <v>971</v>
      </c>
      <c r="D262" t="s">
        <v>272</v>
      </c>
      <c r="E262" t="s">
        <v>266</v>
      </c>
      <c r="AA262" t="s">
        <v>1272</v>
      </c>
      <c r="AB262" t="s">
        <v>42</v>
      </c>
      <c r="AC262" t="s">
        <v>1311</v>
      </c>
      <c r="AD262" t="s">
        <v>1046</v>
      </c>
      <c r="AE262" t="s">
        <v>272</v>
      </c>
    </row>
    <row r="263" spans="1:31" x14ac:dyDescent="0.25">
      <c r="A263" t="s">
        <v>563</v>
      </c>
      <c r="B263" t="s">
        <v>564</v>
      </c>
      <c r="C263" t="s">
        <v>74</v>
      </c>
      <c r="D263" t="s">
        <v>273</v>
      </c>
      <c r="E263" t="s">
        <v>266</v>
      </c>
      <c r="AA263" t="s">
        <v>1312</v>
      </c>
      <c r="AB263" t="s">
        <v>40</v>
      </c>
      <c r="AC263" t="s">
        <v>1313</v>
      </c>
      <c r="AD263" t="s">
        <v>1046</v>
      </c>
      <c r="AE263" t="s">
        <v>272</v>
      </c>
    </row>
    <row r="264" spans="1:31" x14ac:dyDescent="0.25">
      <c r="A264" t="s">
        <v>563</v>
      </c>
      <c r="B264" t="s">
        <v>565</v>
      </c>
      <c r="C264" t="s">
        <v>74</v>
      </c>
      <c r="D264" t="s">
        <v>272</v>
      </c>
      <c r="E264" t="s">
        <v>266</v>
      </c>
      <c r="AA264" t="s">
        <v>1312</v>
      </c>
      <c r="AB264" t="s">
        <v>40</v>
      </c>
      <c r="AC264" t="s">
        <v>1315</v>
      </c>
      <c r="AD264" t="s">
        <v>1050</v>
      </c>
      <c r="AE264" t="s">
        <v>273</v>
      </c>
    </row>
    <row r="265" spans="1:31" x14ac:dyDescent="0.25">
      <c r="A265" t="s">
        <v>563</v>
      </c>
      <c r="B265" t="s">
        <v>566</v>
      </c>
      <c r="C265" t="s">
        <v>74</v>
      </c>
      <c r="D265" t="s">
        <v>272</v>
      </c>
      <c r="E265" t="s">
        <v>266</v>
      </c>
      <c r="AA265" t="s">
        <v>1312</v>
      </c>
      <c r="AB265" t="s">
        <v>40</v>
      </c>
      <c r="AC265" t="s">
        <v>1314</v>
      </c>
      <c r="AD265" t="s">
        <v>1050</v>
      </c>
      <c r="AE265" t="s">
        <v>273</v>
      </c>
    </row>
    <row r="266" spans="1:31" x14ac:dyDescent="0.25">
      <c r="A266" t="s">
        <v>563</v>
      </c>
      <c r="B266" t="s">
        <v>567</v>
      </c>
      <c r="C266" t="s">
        <v>41</v>
      </c>
      <c r="D266" t="s">
        <v>272</v>
      </c>
      <c r="E266" t="s">
        <v>266</v>
      </c>
      <c r="AA266" t="s">
        <v>1312</v>
      </c>
      <c r="AB266" t="s">
        <v>40</v>
      </c>
      <c r="AC266" t="s">
        <v>1316</v>
      </c>
      <c r="AD266" t="s">
        <v>1046</v>
      </c>
      <c r="AE266" t="s">
        <v>272</v>
      </c>
    </row>
    <row r="267" spans="1:31" x14ac:dyDescent="0.25">
      <c r="A267" t="s">
        <v>563</v>
      </c>
      <c r="B267" t="s">
        <v>568</v>
      </c>
      <c r="C267" t="s">
        <v>41</v>
      </c>
      <c r="D267" t="s">
        <v>272</v>
      </c>
      <c r="E267" t="s">
        <v>266</v>
      </c>
      <c r="AA267" t="s">
        <v>1312</v>
      </c>
      <c r="AB267" t="s">
        <v>40</v>
      </c>
      <c r="AC267" t="s">
        <v>1317</v>
      </c>
      <c r="AD267" t="s">
        <v>1050</v>
      </c>
      <c r="AE267" t="s">
        <v>273</v>
      </c>
    </row>
    <row r="268" spans="1:31" x14ac:dyDescent="0.25">
      <c r="A268" t="s">
        <v>563</v>
      </c>
      <c r="B268" t="s">
        <v>569</v>
      </c>
      <c r="C268" t="s">
        <v>41</v>
      </c>
      <c r="D268" t="s">
        <v>273</v>
      </c>
      <c r="AA268" t="s">
        <v>1312</v>
      </c>
      <c r="AB268" t="s">
        <v>40</v>
      </c>
      <c r="AC268" t="s">
        <v>1318</v>
      </c>
      <c r="AD268" t="s">
        <v>1046</v>
      </c>
      <c r="AE268" t="s">
        <v>272</v>
      </c>
    </row>
    <row r="269" spans="1:31" x14ac:dyDescent="0.25">
      <c r="A269" t="s">
        <v>563</v>
      </c>
      <c r="B269" t="s">
        <v>570</v>
      </c>
      <c r="C269" t="s">
        <v>42</v>
      </c>
      <c r="D269" t="s">
        <v>273</v>
      </c>
      <c r="E269" t="s">
        <v>266</v>
      </c>
      <c r="AA269" t="s">
        <v>1312</v>
      </c>
      <c r="AB269" t="s">
        <v>40</v>
      </c>
      <c r="AC269" t="s">
        <v>1319</v>
      </c>
      <c r="AD269" t="s">
        <v>1046</v>
      </c>
      <c r="AE269" t="s">
        <v>272</v>
      </c>
    </row>
    <row r="270" spans="1:31" x14ac:dyDescent="0.25">
      <c r="A270" t="s">
        <v>563</v>
      </c>
      <c r="B270" t="s">
        <v>571</v>
      </c>
      <c r="C270" t="s">
        <v>87</v>
      </c>
      <c r="D270" t="s">
        <v>273</v>
      </c>
      <c r="E270" t="s">
        <v>266</v>
      </c>
      <c r="AA270" t="s">
        <v>1312</v>
      </c>
      <c r="AB270" t="s">
        <v>40</v>
      </c>
      <c r="AC270" t="s">
        <v>1320</v>
      </c>
      <c r="AD270" t="s">
        <v>1050</v>
      </c>
      <c r="AE270" t="s">
        <v>273</v>
      </c>
    </row>
    <row r="271" spans="1:31" x14ac:dyDescent="0.25">
      <c r="A271" t="s">
        <v>572</v>
      </c>
      <c r="B271" t="s">
        <v>573</v>
      </c>
      <c r="C271" t="s">
        <v>42</v>
      </c>
      <c r="D271" t="s">
        <v>272</v>
      </c>
      <c r="E271" t="s">
        <v>266</v>
      </c>
      <c r="AA271" t="s">
        <v>1312</v>
      </c>
      <c r="AB271" t="s">
        <v>40</v>
      </c>
      <c r="AC271" t="s">
        <v>1322</v>
      </c>
      <c r="AD271" t="s">
        <v>1046</v>
      </c>
      <c r="AE271" t="s">
        <v>272</v>
      </c>
    </row>
    <row r="272" spans="1:31" x14ac:dyDescent="0.25">
      <c r="A272" t="s">
        <v>572</v>
      </c>
      <c r="B272" t="s">
        <v>574</v>
      </c>
      <c r="C272" t="s">
        <v>42</v>
      </c>
      <c r="D272" t="s">
        <v>272</v>
      </c>
      <c r="AA272" t="s">
        <v>1312</v>
      </c>
      <c r="AB272" t="s">
        <v>40</v>
      </c>
      <c r="AC272" t="s">
        <v>1321</v>
      </c>
      <c r="AD272" t="s">
        <v>1046</v>
      </c>
      <c r="AE272" t="s">
        <v>272</v>
      </c>
    </row>
    <row r="273" spans="1:31" x14ac:dyDescent="0.25">
      <c r="A273" t="s">
        <v>572</v>
      </c>
      <c r="B273" t="s">
        <v>575</v>
      </c>
      <c r="C273" t="s">
        <v>130</v>
      </c>
      <c r="D273" t="s">
        <v>272</v>
      </c>
      <c r="E273" t="s">
        <v>266</v>
      </c>
      <c r="AA273" t="s">
        <v>1312</v>
      </c>
      <c r="AB273" t="s">
        <v>40</v>
      </c>
      <c r="AC273" t="s">
        <v>1323</v>
      </c>
      <c r="AD273" t="s">
        <v>1050</v>
      </c>
      <c r="AE273" t="s">
        <v>273</v>
      </c>
    </row>
    <row r="274" spans="1:31" x14ac:dyDescent="0.25">
      <c r="A274" t="s">
        <v>572</v>
      </c>
      <c r="B274" t="s">
        <v>576</v>
      </c>
      <c r="C274" t="s">
        <v>41</v>
      </c>
      <c r="D274" t="s">
        <v>272</v>
      </c>
      <c r="E274" t="s">
        <v>266</v>
      </c>
      <c r="AA274" t="s">
        <v>1312</v>
      </c>
      <c r="AB274" t="s">
        <v>40</v>
      </c>
      <c r="AC274" t="s">
        <v>1324</v>
      </c>
      <c r="AD274" t="s">
        <v>1046</v>
      </c>
      <c r="AE274" t="s">
        <v>272</v>
      </c>
    </row>
    <row r="275" spans="1:31" x14ac:dyDescent="0.25">
      <c r="A275" t="s">
        <v>572</v>
      </c>
      <c r="B275" t="s">
        <v>577</v>
      </c>
      <c r="C275" t="s">
        <v>41</v>
      </c>
      <c r="D275" t="s">
        <v>273</v>
      </c>
      <c r="E275" t="s">
        <v>266</v>
      </c>
      <c r="F275" t="s">
        <v>578</v>
      </c>
      <c r="AA275" t="s">
        <v>1312</v>
      </c>
      <c r="AB275" t="s">
        <v>40</v>
      </c>
      <c r="AC275" t="s">
        <v>1325</v>
      </c>
      <c r="AD275" t="s">
        <v>1050</v>
      </c>
      <c r="AE275" t="s">
        <v>273</v>
      </c>
    </row>
    <row r="276" spans="1:31" x14ac:dyDescent="0.25">
      <c r="A276" t="s">
        <v>579</v>
      </c>
      <c r="B276" t="s">
        <v>580</v>
      </c>
      <c r="C276" t="s">
        <v>41</v>
      </c>
      <c r="D276" t="s">
        <v>272</v>
      </c>
      <c r="E276" t="s">
        <v>266</v>
      </c>
      <c r="AA276" t="s">
        <v>1312</v>
      </c>
      <c r="AB276" t="s">
        <v>40</v>
      </c>
      <c r="AC276" t="s">
        <v>1326</v>
      </c>
      <c r="AD276" t="s">
        <v>1046</v>
      </c>
      <c r="AE276" t="s">
        <v>272</v>
      </c>
    </row>
    <row r="277" spans="1:31" x14ac:dyDescent="0.25">
      <c r="A277" t="s">
        <v>579</v>
      </c>
      <c r="B277" t="s">
        <v>581</v>
      </c>
      <c r="C277" t="s">
        <v>41</v>
      </c>
      <c r="D277" t="s">
        <v>272</v>
      </c>
      <c r="E277" t="s">
        <v>266</v>
      </c>
      <c r="AA277" t="s">
        <v>1312</v>
      </c>
      <c r="AB277" t="s">
        <v>40</v>
      </c>
      <c r="AC277" t="s">
        <v>1327</v>
      </c>
      <c r="AD277" t="s">
        <v>1050</v>
      </c>
      <c r="AE277" t="s">
        <v>273</v>
      </c>
    </row>
    <row r="278" spans="1:31" x14ac:dyDescent="0.25">
      <c r="A278" t="s">
        <v>579</v>
      </c>
      <c r="B278" t="s">
        <v>582</v>
      </c>
      <c r="C278" t="s">
        <v>41</v>
      </c>
      <c r="D278" t="s">
        <v>273</v>
      </c>
      <c r="E278" t="s">
        <v>266</v>
      </c>
      <c r="AA278" t="s">
        <v>1312</v>
      </c>
      <c r="AB278" t="s">
        <v>40</v>
      </c>
      <c r="AC278" t="s">
        <v>1328</v>
      </c>
      <c r="AD278" t="s">
        <v>1046</v>
      </c>
      <c r="AE278" t="s">
        <v>272</v>
      </c>
    </row>
    <row r="279" spans="1:31" x14ac:dyDescent="0.25">
      <c r="A279" t="s">
        <v>579</v>
      </c>
      <c r="B279" t="s">
        <v>583</v>
      </c>
      <c r="C279" t="s">
        <v>41</v>
      </c>
      <c r="D279" t="s">
        <v>272</v>
      </c>
      <c r="AA279" t="s">
        <v>1312</v>
      </c>
      <c r="AB279" t="s">
        <v>40</v>
      </c>
      <c r="AC279" t="s">
        <v>1329</v>
      </c>
      <c r="AD279" t="s">
        <v>266</v>
      </c>
      <c r="AE279" t="s">
        <v>272</v>
      </c>
    </row>
    <row r="280" spans="1:31" x14ac:dyDescent="0.25">
      <c r="A280" t="s">
        <v>579</v>
      </c>
      <c r="B280" t="s">
        <v>584</v>
      </c>
      <c r="C280" t="s">
        <v>74</v>
      </c>
      <c r="D280" t="s">
        <v>272</v>
      </c>
      <c r="E280" t="s">
        <v>266</v>
      </c>
      <c r="AA280" t="s">
        <v>1312</v>
      </c>
      <c r="AB280" t="s">
        <v>41</v>
      </c>
      <c r="AC280" t="s">
        <v>1330</v>
      </c>
      <c r="AD280" t="s">
        <v>1046</v>
      </c>
      <c r="AE280" t="s">
        <v>272</v>
      </c>
    </row>
    <row r="281" spans="1:31" x14ac:dyDescent="0.25">
      <c r="A281" t="s">
        <v>579</v>
      </c>
      <c r="B281" t="s">
        <v>585</v>
      </c>
      <c r="C281" t="s">
        <v>74</v>
      </c>
      <c r="D281" t="s">
        <v>273</v>
      </c>
      <c r="E281" t="s">
        <v>266</v>
      </c>
      <c r="AA281" t="s">
        <v>1312</v>
      </c>
      <c r="AB281" t="s">
        <v>41</v>
      </c>
      <c r="AC281" t="s">
        <v>1331</v>
      </c>
      <c r="AD281" t="s">
        <v>1046</v>
      </c>
      <c r="AE281" t="s">
        <v>272</v>
      </c>
    </row>
    <row r="282" spans="1:31" x14ac:dyDescent="0.25">
      <c r="A282" t="s">
        <v>579</v>
      </c>
      <c r="B282" t="s">
        <v>586</v>
      </c>
      <c r="C282" t="s">
        <v>74</v>
      </c>
      <c r="D282" t="s">
        <v>273</v>
      </c>
      <c r="AA282" t="s">
        <v>1312</v>
      </c>
      <c r="AB282" t="s">
        <v>41</v>
      </c>
      <c r="AC282" t="s">
        <v>1332</v>
      </c>
      <c r="AD282" t="s">
        <v>1046</v>
      </c>
      <c r="AE282" t="s">
        <v>272</v>
      </c>
    </row>
    <row r="283" spans="1:31" x14ac:dyDescent="0.25">
      <c r="A283" t="s">
        <v>579</v>
      </c>
      <c r="B283" t="s">
        <v>587</v>
      </c>
      <c r="C283" t="s">
        <v>74</v>
      </c>
      <c r="D283" t="s">
        <v>272</v>
      </c>
      <c r="E283" t="s">
        <v>266</v>
      </c>
      <c r="AA283" t="s">
        <v>1312</v>
      </c>
      <c r="AB283" t="s">
        <v>41</v>
      </c>
      <c r="AC283" t="s">
        <v>1333</v>
      </c>
      <c r="AD283" t="s">
        <v>1046</v>
      </c>
      <c r="AE283" t="s">
        <v>272</v>
      </c>
    </row>
    <row r="284" spans="1:31" x14ac:dyDescent="0.25">
      <c r="A284" t="s">
        <v>579</v>
      </c>
      <c r="B284" t="s">
        <v>588</v>
      </c>
      <c r="C284" t="s">
        <v>74</v>
      </c>
      <c r="D284" t="s">
        <v>273</v>
      </c>
      <c r="AA284" t="s">
        <v>1312</v>
      </c>
      <c r="AB284" t="s">
        <v>41</v>
      </c>
      <c r="AC284" t="s">
        <v>1334</v>
      </c>
      <c r="AD284" t="s">
        <v>1050</v>
      </c>
      <c r="AE284" t="s">
        <v>273</v>
      </c>
    </row>
    <row r="285" spans="1:31" x14ac:dyDescent="0.25">
      <c r="A285" t="s">
        <v>579</v>
      </c>
      <c r="B285" t="s">
        <v>591</v>
      </c>
      <c r="C285" t="s">
        <v>74</v>
      </c>
      <c r="D285" t="s">
        <v>272</v>
      </c>
      <c r="AA285" t="s">
        <v>1312</v>
      </c>
      <c r="AB285" t="s">
        <v>41</v>
      </c>
      <c r="AC285" t="s">
        <v>1335</v>
      </c>
      <c r="AD285" t="s">
        <v>1046</v>
      </c>
      <c r="AE285" t="s">
        <v>272</v>
      </c>
    </row>
    <row r="286" spans="1:31" x14ac:dyDescent="0.25">
      <c r="A286" t="s">
        <v>579</v>
      </c>
      <c r="B286" t="s">
        <v>589</v>
      </c>
      <c r="C286" t="s">
        <v>592</v>
      </c>
      <c r="D286" t="s">
        <v>272</v>
      </c>
      <c r="AA286" t="s">
        <v>1312</v>
      </c>
      <c r="AB286" t="s">
        <v>41</v>
      </c>
      <c r="AC286" t="s">
        <v>1336</v>
      </c>
      <c r="AD286" t="s">
        <v>1046</v>
      </c>
      <c r="AE286" t="s">
        <v>272</v>
      </c>
    </row>
    <row r="287" spans="1:31" x14ac:dyDescent="0.25">
      <c r="A287" t="s">
        <v>579</v>
      </c>
      <c r="B287" t="s">
        <v>590</v>
      </c>
      <c r="C287" t="s">
        <v>42</v>
      </c>
      <c r="D287" t="s">
        <v>273</v>
      </c>
      <c r="E287" t="s">
        <v>266</v>
      </c>
      <c r="AA287" t="s">
        <v>1312</v>
      </c>
      <c r="AB287" t="s">
        <v>41</v>
      </c>
      <c r="AC287" t="s">
        <v>1337</v>
      </c>
      <c r="AD287" t="s">
        <v>1050</v>
      </c>
      <c r="AE287" t="s">
        <v>273</v>
      </c>
    </row>
    <row r="288" spans="1:31" x14ac:dyDescent="0.25">
      <c r="A288" t="s">
        <v>593</v>
      </c>
      <c r="B288" t="s">
        <v>594</v>
      </c>
      <c r="C288" t="s">
        <v>41</v>
      </c>
      <c r="D288" t="s">
        <v>273</v>
      </c>
      <c r="E288" t="s">
        <v>266</v>
      </c>
      <c r="AA288" t="s">
        <v>1312</v>
      </c>
      <c r="AB288" t="s">
        <v>41</v>
      </c>
      <c r="AC288" t="s">
        <v>1338</v>
      </c>
      <c r="AD288" t="s">
        <v>1050</v>
      </c>
      <c r="AE288" t="s">
        <v>273</v>
      </c>
    </row>
    <row r="289" spans="1:31" x14ac:dyDescent="0.25">
      <c r="A289" t="s">
        <v>593</v>
      </c>
      <c r="B289" t="s">
        <v>595</v>
      </c>
      <c r="C289" t="s">
        <v>41</v>
      </c>
      <c r="D289" t="s">
        <v>272</v>
      </c>
      <c r="E289" t="s">
        <v>266</v>
      </c>
      <c r="AA289" t="s">
        <v>1312</v>
      </c>
      <c r="AB289" t="s">
        <v>41</v>
      </c>
      <c r="AC289" t="s">
        <v>1339</v>
      </c>
      <c r="AD289" t="s">
        <v>1046</v>
      </c>
      <c r="AE289" t="s">
        <v>272</v>
      </c>
    </row>
    <row r="290" spans="1:31" x14ac:dyDescent="0.25">
      <c r="A290" t="s">
        <v>593</v>
      </c>
      <c r="B290" t="s">
        <v>596</v>
      </c>
      <c r="C290" t="s">
        <v>41</v>
      </c>
      <c r="D290" t="s">
        <v>272</v>
      </c>
      <c r="E290" t="s">
        <v>266</v>
      </c>
      <c r="AA290" t="s">
        <v>1312</v>
      </c>
      <c r="AB290" t="s">
        <v>41</v>
      </c>
      <c r="AC290" t="s">
        <v>1340</v>
      </c>
      <c r="AD290" t="s">
        <v>1050</v>
      </c>
      <c r="AE290" t="s">
        <v>273</v>
      </c>
    </row>
    <row r="291" spans="1:31" x14ac:dyDescent="0.25">
      <c r="A291" t="s">
        <v>593</v>
      </c>
      <c r="B291" t="s">
        <v>597</v>
      </c>
      <c r="C291" t="s">
        <v>41</v>
      </c>
      <c r="D291" t="s">
        <v>272</v>
      </c>
      <c r="E291" t="s">
        <v>266</v>
      </c>
      <c r="AA291" t="s">
        <v>1312</v>
      </c>
      <c r="AB291" t="s">
        <v>41</v>
      </c>
      <c r="AC291" t="s">
        <v>1341</v>
      </c>
      <c r="AD291" t="s">
        <v>1046</v>
      </c>
      <c r="AE291" t="s">
        <v>272</v>
      </c>
    </row>
    <row r="292" spans="1:31" x14ac:dyDescent="0.25">
      <c r="A292" t="s">
        <v>593</v>
      </c>
      <c r="B292" t="s">
        <v>598</v>
      </c>
      <c r="C292" t="s">
        <v>41</v>
      </c>
      <c r="D292" t="s">
        <v>273</v>
      </c>
      <c r="E292" t="s">
        <v>266</v>
      </c>
      <c r="AA292" t="s">
        <v>1312</v>
      </c>
      <c r="AB292" t="s">
        <v>41</v>
      </c>
      <c r="AC292" t="s">
        <v>569</v>
      </c>
      <c r="AD292" t="s">
        <v>1050</v>
      </c>
      <c r="AE292" t="s">
        <v>273</v>
      </c>
    </row>
    <row r="293" spans="1:31" x14ac:dyDescent="0.25">
      <c r="A293" t="s">
        <v>593</v>
      </c>
      <c r="B293" t="s">
        <v>599</v>
      </c>
      <c r="C293" t="s">
        <v>41</v>
      </c>
      <c r="D293" t="s">
        <v>272</v>
      </c>
      <c r="AA293" t="s">
        <v>1312</v>
      </c>
      <c r="AB293" t="s">
        <v>87</v>
      </c>
      <c r="AC293" t="s">
        <v>1342</v>
      </c>
      <c r="AD293" t="s">
        <v>1046</v>
      </c>
      <c r="AE293" t="s">
        <v>272</v>
      </c>
    </row>
    <row r="294" spans="1:31" x14ac:dyDescent="0.25">
      <c r="A294" t="s">
        <v>593</v>
      </c>
      <c r="B294" t="s">
        <v>600</v>
      </c>
      <c r="C294" t="s">
        <v>74</v>
      </c>
      <c r="D294" t="s">
        <v>273</v>
      </c>
      <c r="E294" t="s">
        <v>266</v>
      </c>
      <c r="AA294" t="s">
        <v>1312</v>
      </c>
      <c r="AB294" t="s">
        <v>87</v>
      </c>
      <c r="AC294" t="s">
        <v>1344</v>
      </c>
      <c r="AD294" t="s">
        <v>1046</v>
      </c>
      <c r="AE294" t="s">
        <v>272</v>
      </c>
    </row>
    <row r="295" spans="1:31" x14ac:dyDescent="0.25">
      <c r="A295" t="s">
        <v>593</v>
      </c>
      <c r="B295" t="s">
        <v>601</v>
      </c>
      <c r="C295" t="s">
        <v>74</v>
      </c>
      <c r="D295" t="s">
        <v>273</v>
      </c>
      <c r="E295" t="s">
        <v>266</v>
      </c>
      <c r="AA295" t="s">
        <v>1312</v>
      </c>
      <c r="AB295" t="s">
        <v>87</v>
      </c>
      <c r="AC295" t="s">
        <v>1343</v>
      </c>
      <c r="AD295" t="s">
        <v>1050</v>
      </c>
      <c r="AE295" t="s">
        <v>273</v>
      </c>
    </row>
    <row r="296" spans="1:31" x14ac:dyDescent="0.25">
      <c r="A296" t="s">
        <v>593</v>
      </c>
      <c r="B296" t="s">
        <v>602</v>
      </c>
      <c r="C296" t="s">
        <v>74</v>
      </c>
      <c r="D296" t="s">
        <v>272</v>
      </c>
      <c r="AA296" t="s">
        <v>1312</v>
      </c>
      <c r="AB296" t="s">
        <v>87</v>
      </c>
      <c r="AC296" t="s">
        <v>1345</v>
      </c>
      <c r="AD296" t="s">
        <v>1050</v>
      </c>
      <c r="AE296" t="s">
        <v>273</v>
      </c>
    </row>
    <row r="297" spans="1:31" x14ac:dyDescent="0.25">
      <c r="A297" t="s">
        <v>593</v>
      </c>
      <c r="B297" t="s">
        <v>603</v>
      </c>
      <c r="C297" t="s">
        <v>74</v>
      </c>
      <c r="D297" t="s">
        <v>272</v>
      </c>
      <c r="AA297" t="s">
        <v>1312</v>
      </c>
      <c r="AB297" t="s">
        <v>87</v>
      </c>
      <c r="AC297" t="s">
        <v>1346</v>
      </c>
      <c r="AD297" t="s">
        <v>1050</v>
      </c>
      <c r="AE297" t="s">
        <v>273</v>
      </c>
    </row>
    <row r="298" spans="1:31" x14ac:dyDescent="0.25">
      <c r="A298" t="s">
        <v>593</v>
      </c>
      <c r="B298" t="s">
        <v>604</v>
      </c>
      <c r="C298" t="s">
        <v>42</v>
      </c>
      <c r="D298" t="s">
        <v>273</v>
      </c>
      <c r="E298" t="s">
        <v>266</v>
      </c>
      <c r="AA298" t="s">
        <v>1312</v>
      </c>
      <c r="AB298" t="s">
        <v>87</v>
      </c>
      <c r="AC298" t="s">
        <v>1347</v>
      </c>
      <c r="AD298" t="s">
        <v>1050</v>
      </c>
      <c r="AE298" t="s">
        <v>273</v>
      </c>
    </row>
    <row r="299" spans="1:31" x14ac:dyDescent="0.25">
      <c r="A299" t="s">
        <v>593</v>
      </c>
      <c r="B299" t="s">
        <v>605</v>
      </c>
      <c r="C299" t="s">
        <v>42</v>
      </c>
      <c r="D299" t="s">
        <v>272</v>
      </c>
      <c r="AA299" t="s">
        <v>1312</v>
      </c>
      <c r="AB299" t="s">
        <v>87</v>
      </c>
      <c r="AC299" t="s">
        <v>1348</v>
      </c>
      <c r="AD299" t="s">
        <v>1050</v>
      </c>
      <c r="AE299" t="s">
        <v>273</v>
      </c>
    </row>
    <row r="300" spans="1:31" x14ac:dyDescent="0.25">
      <c r="A300" t="s">
        <v>593</v>
      </c>
      <c r="B300" t="s">
        <v>606</v>
      </c>
      <c r="C300" t="s">
        <v>42</v>
      </c>
      <c r="D300" t="s">
        <v>272</v>
      </c>
      <c r="AA300" t="s">
        <v>1312</v>
      </c>
      <c r="AB300" t="s">
        <v>87</v>
      </c>
      <c r="AC300" t="s">
        <v>1349</v>
      </c>
      <c r="AD300" t="s">
        <v>1050</v>
      </c>
      <c r="AE300" t="s">
        <v>273</v>
      </c>
    </row>
    <row r="301" spans="1:31" x14ac:dyDescent="0.25">
      <c r="A301" t="s">
        <v>593</v>
      </c>
      <c r="B301" t="s">
        <v>607</v>
      </c>
      <c r="C301" t="s">
        <v>42</v>
      </c>
      <c r="D301" t="s">
        <v>272</v>
      </c>
      <c r="AA301" t="s">
        <v>1312</v>
      </c>
      <c r="AB301" t="s">
        <v>87</v>
      </c>
      <c r="AC301" t="s">
        <v>1350</v>
      </c>
      <c r="AD301" t="s">
        <v>1046</v>
      </c>
      <c r="AE301" t="s">
        <v>272</v>
      </c>
    </row>
    <row r="302" spans="1:31" x14ac:dyDescent="0.25">
      <c r="A302" t="s">
        <v>593</v>
      </c>
      <c r="B302" t="s">
        <v>608</v>
      </c>
      <c r="C302" t="s">
        <v>42</v>
      </c>
      <c r="D302" t="s">
        <v>272</v>
      </c>
      <c r="AA302" t="s">
        <v>1312</v>
      </c>
      <c r="AB302" t="s">
        <v>87</v>
      </c>
      <c r="AC302" t="s">
        <v>1351</v>
      </c>
      <c r="AD302" t="s">
        <v>266</v>
      </c>
      <c r="AE302" t="s">
        <v>272</v>
      </c>
    </row>
    <row r="303" spans="1:31" x14ac:dyDescent="0.25">
      <c r="A303" t="s">
        <v>593</v>
      </c>
      <c r="B303" t="s">
        <v>609</v>
      </c>
      <c r="C303" t="s">
        <v>617</v>
      </c>
      <c r="D303" t="s">
        <v>273</v>
      </c>
      <c r="AA303" t="s">
        <v>1312</v>
      </c>
      <c r="AB303" t="s">
        <v>87</v>
      </c>
      <c r="AC303" t="s">
        <v>1761</v>
      </c>
      <c r="AD303" t="s">
        <v>266</v>
      </c>
      <c r="AE303" t="s">
        <v>272</v>
      </c>
    </row>
    <row r="304" spans="1:31" x14ac:dyDescent="0.25">
      <c r="A304" t="s">
        <v>593</v>
      </c>
      <c r="B304" t="s">
        <v>610</v>
      </c>
      <c r="C304" t="s">
        <v>617</v>
      </c>
      <c r="D304" t="s">
        <v>272</v>
      </c>
      <c r="AA304" t="s">
        <v>1312</v>
      </c>
      <c r="AB304" t="s">
        <v>42</v>
      </c>
      <c r="AC304" t="s">
        <v>1352</v>
      </c>
      <c r="AD304" t="s">
        <v>1046</v>
      </c>
      <c r="AE304" t="s">
        <v>272</v>
      </c>
    </row>
    <row r="305" spans="1:31" x14ac:dyDescent="0.25">
      <c r="A305" t="s">
        <v>593</v>
      </c>
      <c r="B305" t="s">
        <v>611</v>
      </c>
      <c r="C305" t="s">
        <v>617</v>
      </c>
      <c r="D305" t="s">
        <v>272</v>
      </c>
      <c r="AA305" t="s">
        <v>1312</v>
      </c>
      <c r="AB305" t="s">
        <v>42</v>
      </c>
      <c r="AC305" t="s">
        <v>1353</v>
      </c>
      <c r="AD305" t="s">
        <v>1050</v>
      </c>
      <c r="AE305" t="s">
        <v>273</v>
      </c>
    </row>
    <row r="306" spans="1:31" x14ac:dyDescent="0.25">
      <c r="A306" t="s">
        <v>593</v>
      </c>
      <c r="B306" t="s">
        <v>612</v>
      </c>
      <c r="C306" t="s">
        <v>618</v>
      </c>
      <c r="D306" t="s">
        <v>273</v>
      </c>
      <c r="AA306" t="s">
        <v>1312</v>
      </c>
      <c r="AB306" t="s">
        <v>42</v>
      </c>
      <c r="AC306" t="s">
        <v>1354</v>
      </c>
      <c r="AD306" t="s">
        <v>1046</v>
      </c>
      <c r="AE306" t="s">
        <v>272</v>
      </c>
    </row>
    <row r="307" spans="1:31" x14ac:dyDescent="0.25">
      <c r="A307" t="s">
        <v>593</v>
      </c>
      <c r="B307" t="s">
        <v>613</v>
      </c>
      <c r="C307" t="s">
        <v>618</v>
      </c>
      <c r="D307" t="s">
        <v>272</v>
      </c>
      <c r="AA307" t="s">
        <v>1312</v>
      </c>
      <c r="AB307" t="s">
        <v>42</v>
      </c>
      <c r="AC307" t="s">
        <v>1355</v>
      </c>
      <c r="AD307" t="s">
        <v>1046</v>
      </c>
      <c r="AE307" t="s">
        <v>272</v>
      </c>
    </row>
    <row r="308" spans="1:31" x14ac:dyDescent="0.25">
      <c r="A308" t="s">
        <v>593</v>
      </c>
      <c r="B308" t="s">
        <v>614</v>
      </c>
      <c r="C308" t="s">
        <v>618</v>
      </c>
      <c r="D308" t="s">
        <v>272</v>
      </c>
      <c r="AA308" t="s">
        <v>1312</v>
      </c>
      <c r="AB308" t="s">
        <v>42</v>
      </c>
      <c r="AC308" t="s">
        <v>1356</v>
      </c>
      <c r="AD308" t="s">
        <v>1046</v>
      </c>
      <c r="AE308" t="s">
        <v>272</v>
      </c>
    </row>
    <row r="309" spans="1:31" x14ac:dyDescent="0.25">
      <c r="A309" t="s">
        <v>593</v>
      </c>
      <c r="B309" t="s">
        <v>615</v>
      </c>
      <c r="C309" t="s">
        <v>39</v>
      </c>
      <c r="D309" t="s">
        <v>272</v>
      </c>
      <c r="E309" t="s">
        <v>266</v>
      </c>
      <c r="AA309" t="s">
        <v>1312</v>
      </c>
      <c r="AB309" t="s">
        <v>42</v>
      </c>
      <c r="AC309" t="s">
        <v>1357</v>
      </c>
      <c r="AD309" t="s">
        <v>1050</v>
      </c>
      <c r="AE309" t="s">
        <v>273</v>
      </c>
    </row>
    <row r="310" spans="1:31" x14ac:dyDescent="0.25">
      <c r="A310" t="s">
        <v>593</v>
      </c>
      <c r="B310" t="s">
        <v>616</v>
      </c>
      <c r="C310" t="s">
        <v>39</v>
      </c>
      <c r="D310" t="s">
        <v>272</v>
      </c>
      <c r="AA310" t="s">
        <v>1312</v>
      </c>
      <c r="AB310" t="s">
        <v>42</v>
      </c>
      <c r="AC310" t="s">
        <v>1358</v>
      </c>
      <c r="AD310" t="s">
        <v>1046</v>
      </c>
      <c r="AE310" t="s">
        <v>272</v>
      </c>
    </row>
    <row r="311" spans="1:31" x14ac:dyDescent="0.25">
      <c r="A311" t="s">
        <v>620</v>
      </c>
      <c r="B311" t="s">
        <v>621</v>
      </c>
      <c r="C311" t="s">
        <v>41</v>
      </c>
      <c r="D311" t="s">
        <v>272</v>
      </c>
      <c r="E311" t="s">
        <v>266</v>
      </c>
      <c r="AA311" t="s">
        <v>1359</v>
      </c>
      <c r="AB311" t="s">
        <v>41</v>
      </c>
      <c r="AC311" t="s">
        <v>1363</v>
      </c>
      <c r="AD311" t="s">
        <v>1046</v>
      </c>
      <c r="AE311" t="s">
        <v>272</v>
      </c>
    </row>
    <row r="312" spans="1:31" x14ac:dyDescent="0.25">
      <c r="A312" t="s">
        <v>620</v>
      </c>
      <c r="B312" t="s">
        <v>622</v>
      </c>
      <c r="C312" t="s">
        <v>41</v>
      </c>
      <c r="D312" t="s">
        <v>272</v>
      </c>
      <c r="E312" t="s">
        <v>266</v>
      </c>
      <c r="AA312" t="s">
        <v>1359</v>
      </c>
      <c r="AB312" t="s">
        <v>41</v>
      </c>
      <c r="AC312" t="s">
        <v>1364</v>
      </c>
      <c r="AD312" t="s">
        <v>1046</v>
      </c>
      <c r="AE312" t="s">
        <v>272</v>
      </c>
    </row>
    <row r="313" spans="1:31" x14ac:dyDescent="0.25">
      <c r="A313" t="s">
        <v>620</v>
      </c>
      <c r="B313" t="s">
        <v>623</v>
      </c>
      <c r="C313" t="s">
        <v>41</v>
      </c>
      <c r="D313" t="s">
        <v>272</v>
      </c>
      <c r="E313" t="s">
        <v>266</v>
      </c>
      <c r="F313" t="s">
        <v>624</v>
      </c>
      <c r="AA313" t="s">
        <v>1359</v>
      </c>
      <c r="AB313" t="s">
        <v>41</v>
      </c>
      <c r="AC313" t="s">
        <v>1365</v>
      </c>
      <c r="AD313" t="s">
        <v>1050</v>
      </c>
      <c r="AE313" t="s">
        <v>273</v>
      </c>
    </row>
    <row r="314" spans="1:31" x14ac:dyDescent="0.25">
      <c r="A314" t="s">
        <v>620</v>
      </c>
      <c r="B314" t="s">
        <v>625</v>
      </c>
      <c r="C314" t="s">
        <v>74</v>
      </c>
      <c r="D314" t="s">
        <v>273</v>
      </c>
      <c r="E314" t="s">
        <v>266</v>
      </c>
      <c r="AA314" t="s">
        <v>1359</v>
      </c>
      <c r="AB314" t="s">
        <v>41</v>
      </c>
      <c r="AC314" t="s">
        <v>1366</v>
      </c>
      <c r="AD314" t="s">
        <v>1046</v>
      </c>
      <c r="AE314" t="s">
        <v>272</v>
      </c>
    </row>
    <row r="315" spans="1:31" x14ac:dyDescent="0.25">
      <c r="A315" t="s">
        <v>620</v>
      </c>
      <c r="B315" t="s">
        <v>626</v>
      </c>
      <c r="C315" t="s">
        <v>74</v>
      </c>
      <c r="D315" t="s">
        <v>272</v>
      </c>
      <c r="E315" t="s">
        <v>266</v>
      </c>
      <c r="AA315" t="s">
        <v>1359</v>
      </c>
      <c r="AB315" t="s">
        <v>41</v>
      </c>
      <c r="AC315" t="s">
        <v>1367</v>
      </c>
      <c r="AD315" t="s">
        <v>1046</v>
      </c>
      <c r="AE315" t="s">
        <v>272</v>
      </c>
    </row>
    <row r="316" spans="1:31" x14ac:dyDescent="0.25">
      <c r="A316" t="s">
        <v>620</v>
      </c>
      <c r="B316" t="s">
        <v>627</v>
      </c>
      <c r="C316" t="s">
        <v>74</v>
      </c>
      <c r="D316" t="s">
        <v>272</v>
      </c>
      <c r="AA316" t="s">
        <v>1359</v>
      </c>
      <c r="AB316" t="s">
        <v>41</v>
      </c>
      <c r="AC316" t="s">
        <v>1369</v>
      </c>
      <c r="AD316" t="s">
        <v>1046</v>
      </c>
      <c r="AE316" t="s">
        <v>272</v>
      </c>
    </row>
    <row r="317" spans="1:31" x14ac:dyDescent="0.25">
      <c r="A317" t="s">
        <v>620</v>
      </c>
      <c r="B317" t="s">
        <v>628</v>
      </c>
      <c r="C317" t="s">
        <v>39</v>
      </c>
      <c r="D317" t="s">
        <v>272</v>
      </c>
      <c r="E317" t="s">
        <v>266</v>
      </c>
      <c r="AA317" t="s">
        <v>1359</v>
      </c>
      <c r="AB317" t="s">
        <v>41</v>
      </c>
      <c r="AC317" t="s">
        <v>1370</v>
      </c>
      <c r="AD317" t="s">
        <v>1046</v>
      </c>
      <c r="AE317" t="s">
        <v>272</v>
      </c>
    </row>
    <row r="318" spans="1:31" x14ac:dyDescent="0.25">
      <c r="A318" t="s">
        <v>620</v>
      </c>
      <c r="B318" t="s">
        <v>629</v>
      </c>
      <c r="C318" t="s">
        <v>51</v>
      </c>
      <c r="D318" t="s">
        <v>273</v>
      </c>
      <c r="AA318" t="s">
        <v>1359</v>
      </c>
      <c r="AB318" t="s">
        <v>41</v>
      </c>
      <c r="AC318" t="s">
        <v>1371</v>
      </c>
      <c r="AD318" t="s">
        <v>1046</v>
      </c>
      <c r="AE318" t="s">
        <v>272</v>
      </c>
    </row>
    <row r="319" spans="1:31" x14ac:dyDescent="0.25">
      <c r="A319" t="s">
        <v>620</v>
      </c>
      <c r="B319" t="s">
        <v>630</v>
      </c>
      <c r="C319" t="s">
        <v>42</v>
      </c>
      <c r="D319" t="s">
        <v>272</v>
      </c>
      <c r="AA319" t="s">
        <v>1359</v>
      </c>
      <c r="AB319" t="s">
        <v>41</v>
      </c>
      <c r="AC319" t="s">
        <v>1372</v>
      </c>
      <c r="AD319" t="s">
        <v>1046</v>
      </c>
      <c r="AE319" t="s">
        <v>272</v>
      </c>
    </row>
    <row r="320" spans="1:31" x14ac:dyDescent="0.25">
      <c r="A320" t="s">
        <v>631</v>
      </c>
      <c r="B320" t="s">
        <v>632</v>
      </c>
      <c r="C320" t="s">
        <v>41</v>
      </c>
      <c r="D320" t="s">
        <v>272</v>
      </c>
      <c r="E320" t="s">
        <v>266</v>
      </c>
      <c r="AA320" t="s">
        <v>1359</v>
      </c>
      <c r="AB320" t="s">
        <v>41</v>
      </c>
      <c r="AC320" t="s">
        <v>1373</v>
      </c>
      <c r="AD320" t="s">
        <v>1046</v>
      </c>
      <c r="AE320" t="s">
        <v>272</v>
      </c>
    </row>
    <row r="321" spans="1:31" x14ac:dyDescent="0.25">
      <c r="A321" t="s">
        <v>631</v>
      </c>
      <c r="B321" t="s">
        <v>633</v>
      </c>
      <c r="C321" t="s">
        <v>41</v>
      </c>
      <c r="D321" t="s">
        <v>273</v>
      </c>
      <c r="E321" t="s">
        <v>266</v>
      </c>
      <c r="AA321" t="s">
        <v>1359</v>
      </c>
      <c r="AB321" t="s">
        <v>41</v>
      </c>
      <c r="AC321" t="s">
        <v>1374</v>
      </c>
      <c r="AD321" t="s">
        <v>1046</v>
      </c>
      <c r="AE321" t="s">
        <v>272</v>
      </c>
    </row>
    <row r="322" spans="1:31" x14ac:dyDescent="0.25">
      <c r="A322" t="s">
        <v>631</v>
      </c>
      <c r="B322" t="s">
        <v>634</v>
      </c>
      <c r="C322" t="s">
        <v>41</v>
      </c>
      <c r="D322" t="s">
        <v>273</v>
      </c>
      <c r="E322" t="s">
        <v>266</v>
      </c>
      <c r="AA322" t="s">
        <v>1359</v>
      </c>
      <c r="AB322" t="s">
        <v>41</v>
      </c>
      <c r="AC322" t="s">
        <v>1375</v>
      </c>
      <c r="AD322" t="s">
        <v>1046</v>
      </c>
      <c r="AE322" t="s">
        <v>272</v>
      </c>
    </row>
    <row r="323" spans="1:31" x14ac:dyDescent="0.25">
      <c r="A323" t="s">
        <v>631</v>
      </c>
      <c r="B323" t="s">
        <v>635</v>
      </c>
      <c r="C323" t="s">
        <v>638</v>
      </c>
      <c r="D323" t="s">
        <v>273</v>
      </c>
      <c r="AA323" t="s">
        <v>1359</v>
      </c>
      <c r="AB323" t="s">
        <v>41</v>
      </c>
      <c r="AC323" t="s">
        <v>1376</v>
      </c>
      <c r="AD323" t="s">
        <v>1046</v>
      </c>
      <c r="AE323" t="s">
        <v>272</v>
      </c>
    </row>
    <row r="324" spans="1:31" x14ac:dyDescent="0.25">
      <c r="A324" t="s">
        <v>631</v>
      </c>
      <c r="B324" t="s">
        <v>636</v>
      </c>
      <c r="C324" t="s">
        <v>74</v>
      </c>
      <c r="D324" t="s">
        <v>272</v>
      </c>
      <c r="E324" t="s">
        <v>266</v>
      </c>
      <c r="AA324" t="s">
        <v>1359</v>
      </c>
      <c r="AB324" t="s">
        <v>41</v>
      </c>
      <c r="AC324" t="s">
        <v>1377</v>
      </c>
      <c r="AD324" t="s">
        <v>1046</v>
      </c>
      <c r="AE324" t="s">
        <v>272</v>
      </c>
    </row>
    <row r="325" spans="1:31" x14ac:dyDescent="0.25">
      <c r="A325" t="s">
        <v>631</v>
      </c>
      <c r="B325" t="s">
        <v>637</v>
      </c>
      <c r="C325" t="s">
        <v>42</v>
      </c>
      <c r="D325" t="s">
        <v>272</v>
      </c>
      <c r="E325" t="s">
        <v>266</v>
      </c>
      <c r="AA325" t="s">
        <v>1359</v>
      </c>
      <c r="AB325" t="s">
        <v>41</v>
      </c>
      <c r="AC325" t="s">
        <v>1368</v>
      </c>
      <c r="AD325" t="s">
        <v>1050</v>
      </c>
      <c r="AE325" t="s">
        <v>273</v>
      </c>
    </row>
    <row r="326" spans="1:31" x14ac:dyDescent="0.25">
      <c r="A326" t="s">
        <v>639</v>
      </c>
      <c r="B326" t="s">
        <v>640</v>
      </c>
      <c r="C326" t="s">
        <v>74</v>
      </c>
      <c r="D326" t="s">
        <v>272</v>
      </c>
      <c r="E326" t="s">
        <v>266</v>
      </c>
      <c r="AA326" t="s">
        <v>1359</v>
      </c>
      <c r="AB326" t="s">
        <v>41</v>
      </c>
      <c r="AC326" t="s">
        <v>1378</v>
      </c>
      <c r="AD326" t="s">
        <v>1050</v>
      </c>
      <c r="AE326" t="s">
        <v>273</v>
      </c>
    </row>
    <row r="327" spans="1:31" x14ac:dyDescent="0.25">
      <c r="A327" t="s">
        <v>639</v>
      </c>
      <c r="B327" t="s">
        <v>641</v>
      </c>
      <c r="C327" t="s">
        <v>74</v>
      </c>
      <c r="D327" t="s">
        <v>272</v>
      </c>
      <c r="E327" t="s">
        <v>266</v>
      </c>
      <c r="AA327" t="s">
        <v>1359</v>
      </c>
      <c r="AB327" t="s">
        <v>41</v>
      </c>
      <c r="AC327" t="s">
        <v>1379</v>
      </c>
      <c r="AD327" t="s">
        <v>1046</v>
      </c>
      <c r="AE327" t="s">
        <v>272</v>
      </c>
    </row>
    <row r="328" spans="1:31" x14ac:dyDescent="0.25">
      <c r="A328" t="s">
        <v>639</v>
      </c>
      <c r="B328" t="s">
        <v>642</v>
      </c>
      <c r="C328" t="s">
        <v>74</v>
      </c>
      <c r="D328" t="s">
        <v>272</v>
      </c>
      <c r="E328" t="s">
        <v>266</v>
      </c>
      <c r="AA328" t="s">
        <v>1359</v>
      </c>
      <c r="AB328" t="s">
        <v>41</v>
      </c>
      <c r="AC328" t="s">
        <v>1380</v>
      </c>
      <c r="AD328" t="s">
        <v>1046</v>
      </c>
      <c r="AE328" t="s">
        <v>272</v>
      </c>
    </row>
    <row r="329" spans="1:31" x14ac:dyDescent="0.25">
      <c r="A329" t="s">
        <v>639</v>
      </c>
      <c r="B329" t="s">
        <v>643</v>
      </c>
      <c r="C329" t="s">
        <v>41</v>
      </c>
      <c r="D329" t="s">
        <v>272</v>
      </c>
      <c r="E329" t="s">
        <v>266</v>
      </c>
      <c r="AA329" t="s">
        <v>1359</v>
      </c>
      <c r="AB329" t="s">
        <v>41</v>
      </c>
      <c r="AC329" t="s">
        <v>1381</v>
      </c>
      <c r="AD329" t="s">
        <v>1050</v>
      </c>
      <c r="AE329" t="s">
        <v>273</v>
      </c>
    </row>
    <row r="330" spans="1:31" x14ac:dyDescent="0.25">
      <c r="A330" t="s">
        <v>639</v>
      </c>
      <c r="B330" t="s">
        <v>644</v>
      </c>
      <c r="C330" t="s">
        <v>41</v>
      </c>
      <c r="D330" t="s">
        <v>273</v>
      </c>
      <c r="AA330" t="s">
        <v>1359</v>
      </c>
      <c r="AB330" t="s">
        <v>41</v>
      </c>
      <c r="AC330" t="s">
        <v>1382</v>
      </c>
      <c r="AD330" t="s">
        <v>1046</v>
      </c>
      <c r="AE330" t="s">
        <v>272</v>
      </c>
    </row>
    <row r="331" spans="1:31" x14ac:dyDescent="0.25">
      <c r="A331" t="s">
        <v>645</v>
      </c>
      <c r="B331" t="s">
        <v>646</v>
      </c>
      <c r="C331" t="s">
        <v>657</v>
      </c>
      <c r="D331" t="s">
        <v>273</v>
      </c>
      <c r="AA331" t="s">
        <v>1359</v>
      </c>
      <c r="AB331" t="s">
        <v>41</v>
      </c>
      <c r="AC331" t="s">
        <v>1383</v>
      </c>
      <c r="AD331" t="s">
        <v>1046</v>
      </c>
      <c r="AE331" t="s">
        <v>272</v>
      </c>
    </row>
    <row r="332" spans="1:31" x14ac:dyDescent="0.25">
      <c r="A332" t="s">
        <v>645</v>
      </c>
      <c r="B332" t="s">
        <v>647</v>
      </c>
      <c r="C332" t="s">
        <v>95</v>
      </c>
      <c r="D332" t="s">
        <v>272</v>
      </c>
      <c r="E332" t="s">
        <v>266</v>
      </c>
      <c r="AA332" t="s">
        <v>1359</v>
      </c>
      <c r="AB332" t="s">
        <v>41</v>
      </c>
      <c r="AC332" t="s">
        <v>1384</v>
      </c>
      <c r="AD332" t="s">
        <v>1050</v>
      </c>
      <c r="AE332" t="s">
        <v>273</v>
      </c>
    </row>
    <row r="333" spans="1:31" x14ac:dyDescent="0.25">
      <c r="A333" t="s">
        <v>645</v>
      </c>
      <c r="B333" t="s">
        <v>648</v>
      </c>
      <c r="C333" t="s">
        <v>74</v>
      </c>
      <c r="D333" t="s">
        <v>272</v>
      </c>
      <c r="E333" t="s">
        <v>266</v>
      </c>
      <c r="AA333" t="s">
        <v>1359</v>
      </c>
      <c r="AB333" t="s">
        <v>41</v>
      </c>
      <c r="AC333" t="s">
        <v>1385</v>
      </c>
      <c r="AD333" t="s">
        <v>1046</v>
      </c>
      <c r="AE333" t="s">
        <v>272</v>
      </c>
    </row>
    <row r="334" spans="1:31" x14ac:dyDescent="0.25">
      <c r="A334" t="s">
        <v>645</v>
      </c>
      <c r="B334" t="s">
        <v>649</v>
      </c>
      <c r="C334" t="s">
        <v>74</v>
      </c>
      <c r="D334" t="s">
        <v>272</v>
      </c>
      <c r="AA334" t="s">
        <v>1359</v>
      </c>
      <c r="AB334" t="s">
        <v>41</v>
      </c>
      <c r="AC334" t="s">
        <v>1386</v>
      </c>
      <c r="AD334" t="s">
        <v>1050</v>
      </c>
      <c r="AE334" t="s">
        <v>273</v>
      </c>
    </row>
    <row r="335" spans="1:31" x14ac:dyDescent="0.25">
      <c r="A335" t="s">
        <v>645</v>
      </c>
      <c r="B335" t="s">
        <v>650</v>
      </c>
      <c r="C335" t="s">
        <v>83</v>
      </c>
      <c r="D335" t="s">
        <v>272</v>
      </c>
      <c r="E335" t="s">
        <v>266</v>
      </c>
      <c r="AA335" t="s">
        <v>1359</v>
      </c>
      <c r="AB335" t="s">
        <v>41</v>
      </c>
      <c r="AC335" t="s">
        <v>1387</v>
      </c>
      <c r="AD335" t="s">
        <v>1050</v>
      </c>
      <c r="AE335" t="s">
        <v>273</v>
      </c>
    </row>
    <row r="336" spans="1:31" x14ac:dyDescent="0.25">
      <c r="A336" t="s">
        <v>645</v>
      </c>
      <c r="B336" t="s">
        <v>651</v>
      </c>
      <c r="C336" t="s">
        <v>83</v>
      </c>
      <c r="D336" t="s">
        <v>272</v>
      </c>
      <c r="E336" t="s">
        <v>266</v>
      </c>
      <c r="AA336" t="s">
        <v>1359</v>
      </c>
      <c r="AB336" t="s">
        <v>41</v>
      </c>
      <c r="AC336" t="s">
        <v>1388</v>
      </c>
      <c r="AD336" t="s">
        <v>1046</v>
      </c>
      <c r="AE336" t="s">
        <v>272</v>
      </c>
    </row>
    <row r="337" spans="1:31" x14ac:dyDescent="0.25">
      <c r="A337" t="s">
        <v>645</v>
      </c>
      <c r="B337" t="s">
        <v>658</v>
      </c>
      <c r="C337" t="s">
        <v>83</v>
      </c>
      <c r="D337" t="s">
        <v>272</v>
      </c>
      <c r="E337" t="s">
        <v>266</v>
      </c>
      <c r="AA337" t="s">
        <v>1359</v>
      </c>
      <c r="AB337" t="s">
        <v>41</v>
      </c>
      <c r="AC337" t="s">
        <v>1389</v>
      </c>
      <c r="AD337" t="s">
        <v>1046</v>
      </c>
      <c r="AE337" t="s">
        <v>272</v>
      </c>
    </row>
    <row r="338" spans="1:31" x14ac:dyDescent="0.25">
      <c r="A338" t="s">
        <v>645</v>
      </c>
      <c r="B338" t="s">
        <v>652</v>
      </c>
      <c r="C338" t="s">
        <v>83</v>
      </c>
      <c r="D338" t="s">
        <v>273</v>
      </c>
      <c r="AA338" t="s">
        <v>1359</v>
      </c>
      <c r="AB338" t="s">
        <v>41</v>
      </c>
      <c r="AC338" t="s">
        <v>1360</v>
      </c>
      <c r="AD338" t="s">
        <v>266</v>
      </c>
      <c r="AE338" t="s">
        <v>273</v>
      </c>
    </row>
    <row r="339" spans="1:31" x14ac:dyDescent="0.25">
      <c r="A339" t="s">
        <v>645</v>
      </c>
      <c r="B339" t="s">
        <v>653</v>
      </c>
      <c r="C339" t="s">
        <v>41</v>
      </c>
      <c r="D339" t="s">
        <v>272</v>
      </c>
      <c r="E339" t="s">
        <v>266</v>
      </c>
      <c r="AA339" t="s">
        <v>1359</v>
      </c>
      <c r="AB339" t="s">
        <v>41</v>
      </c>
      <c r="AC339" t="s">
        <v>1361</v>
      </c>
      <c r="AD339" t="s">
        <v>266</v>
      </c>
      <c r="AE339" t="s">
        <v>273</v>
      </c>
    </row>
    <row r="340" spans="1:31" x14ac:dyDescent="0.25">
      <c r="A340" t="s">
        <v>645</v>
      </c>
      <c r="B340" t="s">
        <v>654</v>
      </c>
      <c r="C340" t="s">
        <v>41</v>
      </c>
      <c r="D340" t="s">
        <v>272</v>
      </c>
      <c r="E340" t="s">
        <v>266</v>
      </c>
      <c r="AA340" t="s">
        <v>1359</v>
      </c>
      <c r="AB340" t="s">
        <v>41</v>
      </c>
      <c r="AC340" t="s">
        <v>1362</v>
      </c>
      <c r="AD340" t="s">
        <v>266</v>
      </c>
      <c r="AE340" t="s">
        <v>273</v>
      </c>
    </row>
    <row r="341" spans="1:31" x14ac:dyDescent="0.25">
      <c r="A341" t="s">
        <v>645</v>
      </c>
      <c r="B341" t="s">
        <v>655</v>
      </c>
      <c r="C341" t="s">
        <v>41</v>
      </c>
      <c r="D341" t="s">
        <v>272</v>
      </c>
      <c r="AA341" t="s">
        <v>1359</v>
      </c>
      <c r="AB341" t="s">
        <v>40</v>
      </c>
      <c r="AC341" t="s">
        <v>1391</v>
      </c>
      <c r="AD341" t="s">
        <v>1046</v>
      </c>
      <c r="AE341" t="s">
        <v>272</v>
      </c>
    </row>
    <row r="342" spans="1:31" x14ac:dyDescent="0.25">
      <c r="A342" t="s">
        <v>645</v>
      </c>
      <c r="B342" t="s">
        <v>656</v>
      </c>
      <c r="C342" t="s">
        <v>42</v>
      </c>
      <c r="D342" t="s">
        <v>272</v>
      </c>
      <c r="AA342" t="s">
        <v>1359</v>
      </c>
      <c r="AB342" t="s">
        <v>40</v>
      </c>
      <c r="AC342" t="s">
        <v>1392</v>
      </c>
      <c r="AD342" t="s">
        <v>1046</v>
      </c>
      <c r="AE342" t="s">
        <v>272</v>
      </c>
    </row>
    <row r="343" spans="1:31" x14ac:dyDescent="0.25">
      <c r="A343" t="s">
        <v>645</v>
      </c>
      <c r="B343" t="s">
        <v>659</v>
      </c>
      <c r="C343" t="s">
        <v>83</v>
      </c>
      <c r="D343" t="s">
        <v>272</v>
      </c>
      <c r="AA343" t="s">
        <v>1359</v>
      </c>
      <c r="AB343" t="s">
        <v>40</v>
      </c>
      <c r="AC343" t="s">
        <v>1393</v>
      </c>
      <c r="AD343" t="s">
        <v>1046</v>
      </c>
      <c r="AE343" t="s">
        <v>272</v>
      </c>
    </row>
    <row r="344" spans="1:31" x14ac:dyDescent="0.25">
      <c r="A344" t="s">
        <v>660</v>
      </c>
      <c r="B344" t="s">
        <v>661</v>
      </c>
      <c r="C344" t="s">
        <v>148</v>
      </c>
      <c r="D344" t="s">
        <v>273</v>
      </c>
      <c r="E344" t="s">
        <v>266</v>
      </c>
      <c r="AA344" t="s">
        <v>1359</v>
      </c>
      <c r="AB344" t="s">
        <v>40</v>
      </c>
      <c r="AC344" t="s">
        <v>1394</v>
      </c>
      <c r="AD344" t="s">
        <v>1046</v>
      </c>
      <c r="AE344" t="s">
        <v>272</v>
      </c>
    </row>
    <row r="345" spans="1:31" x14ac:dyDescent="0.25">
      <c r="A345" t="s">
        <v>660</v>
      </c>
      <c r="B345" t="s">
        <v>662</v>
      </c>
      <c r="C345" t="s">
        <v>148</v>
      </c>
      <c r="D345" t="s">
        <v>272</v>
      </c>
      <c r="E345" t="s">
        <v>266</v>
      </c>
      <c r="AA345" t="s">
        <v>1359</v>
      </c>
      <c r="AB345" t="s">
        <v>40</v>
      </c>
      <c r="AC345" t="s">
        <v>1395</v>
      </c>
      <c r="AD345" t="s">
        <v>1050</v>
      </c>
      <c r="AE345" t="s">
        <v>273</v>
      </c>
    </row>
    <row r="346" spans="1:31" x14ac:dyDescent="0.25">
      <c r="A346" t="s">
        <v>660</v>
      </c>
      <c r="B346" t="s">
        <v>663</v>
      </c>
      <c r="C346" t="s">
        <v>148</v>
      </c>
      <c r="D346" t="s">
        <v>272</v>
      </c>
      <c r="E346" t="s">
        <v>266</v>
      </c>
      <c r="AA346" t="s">
        <v>1359</v>
      </c>
      <c r="AB346" t="s">
        <v>40</v>
      </c>
      <c r="AC346" t="s">
        <v>1397</v>
      </c>
      <c r="AD346" t="s">
        <v>1046</v>
      </c>
      <c r="AE346" t="s">
        <v>272</v>
      </c>
    </row>
    <row r="347" spans="1:31" x14ac:dyDescent="0.25">
      <c r="A347" t="s">
        <v>660</v>
      </c>
      <c r="B347" t="s">
        <v>664</v>
      </c>
      <c r="C347" t="s">
        <v>148</v>
      </c>
      <c r="D347" t="s">
        <v>272</v>
      </c>
      <c r="E347" t="s">
        <v>266</v>
      </c>
      <c r="AA347" t="s">
        <v>1359</v>
      </c>
      <c r="AB347" t="s">
        <v>40</v>
      </c>
      <c r="AC347" t="s">
        <v>1398</v>
      </c>
      <c r="AD347" t="s">
        <v>1046</v>
      </c>
      <c r="AE347" t="s">
        <v>272</v>
      </c>
    </row>
    <row r="348" spans="1:31" x14ac:dyDescent="0.25">
      <c r="A348" t="s">
        <v>660</v>
      </c>
      <c r="B348" t="s">
        <v>665</v>
      </c>
      <c r="C348" t="s">
        <v>666</v>
      </c>
      <c r="D348" t="s">
        <v>272</v>
      </c>
      <c r="E348" t="s">
        <v>266</v>
      </c>
      <c r="AA348" t="s">
        <v>1359</v>
      </c>
      <c r="AB348" t="s">
        <v>40</v>
      </c>
      <c r="AC348" t="s">
        <v>1399</v>
      </c>
      <c r="AD348" t="s">
        <v>1046</v>
      </c>
      <c r="AE348" t="s">
        <v>272</v>
      </c>
    </row>
    <row r="349" spans="1:31" x14ac:dyDescent="0.25">
      <c r="A349" t="s">
        <v>667</v>
      </c>
      <c r="B349" t="s">
        <v>668</v>
      </c>
      <c r="C349" t="s">
        <v>104</v>
      </c>
      <c r="D349" t="s">
        <v>272</v>
      </c>
      <c r="E349" t="s">
        <v>266</v>
      </c>
      <c r="AA349" t="s">
        <v>1359</v>
      </c>
      <c r="AB349" t="s">
        <v>40</v>
      </c>
      <c r="AC349" t="s">
        <v>1400</v>
      </c>
      <c r="AD349" t="s">
        <v>1046</v>
      </c>
      <c r="AE349" t="s">
        <v>272</v>
      </c>
    </row>
    <row r="350" spans="1:31" x14ac:dyDescent="0.25">
      <c r="A350" t="s">
        <v>667</v>
      </c>
      <c r="B350" t="s">
        <v>669</v>
      </c>
      <c r="C350" t="s">
        <v>104</v>
      </c>
      <c r="D350" t="s">
        <v>272</v>
      </c>
      <c r="E350" t="s">
        <v>266</v>
      </c>
      <c r="AA350" t="s">
        <v>1359</v>
      </c>
      <c r="AB350" t="s">
        <v>40</v>
      </c>
      <c r="AC350" t="s">
        <v>1401</v>
      </c>
      <c r="AD350" t="s">
        <v>1046</v>
      </c>
      <c r="AE350" t="s">
        <v>272</v>
      </c>
    </row>
    <row r="351" spans="1:31" x14ac:dyDescent="0.25">
      <c r="A351" t="s">
        <v>667</v>
      </c>
      <c r="B351" t="s">
        <v>670</v>
      </c>
      <c r="C351" t="s">
        <v>104</v>
      </c>
      <c r="D351" t="s">
        <v>272</v>
      </c>
      <c r="E351" t="s">
        <v>266</v>
      </c>
      <c r="AA351" t="s">
        <v>1359</v>
      </c>
      <c r="AB351" t="s">
        <v>40</v>
      </c>
      <c r="AC351" t="s">
        <v>1402</v>
      </c>
      <c r="AD351" t="s">
        <v>1046</v>
      </c>
      <c r="AE351" t="s">
        <v>272</v>
      </c>
    </row>
    <row r="352" spans="1:31" x14ac:dyDescent="0.25">
      <c r="A352" t="s">
        <v>667</v>
      </c>
      <c r="B352" t="s">
        <v>671</v>
      </c>
      <c r="C352" t="s">
        <v>673</v>
      </c>
      <c r="D352" t="s">
        <v>273</v>
      </c>
      <c r="E352" t="s">
        <v>266</v>
      </c>
      <c r="AA352" t="s">
        <v>1359</v>
      </c>
      <c r="AB352" t="s">
        <v>40</v>
      </c>
      <c r="AC352" t="s">
        <v>1403</v>
      </c>
      <c r="AD352" t="s">
        <v>1046</v>
      </c>
      <c r="AE352" t="s">
        <v>272</v>
      </c>
    </row>
    <row r="353" spans="1:31" x14ac:dyDescent="0.25">
      <c r="A353" t="s">
        <v>667</v>
      </c>
      <c r="B353" t="s">
        <v>672</v>
      </c>
      <c r="C353" t="s">
        <v>673</v>
      </c>
      <c r="D353" t="s">
        <v>272</v>
      </c>
      <c r="AA353" t="s">
        <v>1359</v>
      </c>
      <c r="AB353" t="s">
        <v>40</v>
      </c>
      <c r="AC353" t="s">
        <v>1396</v>
      </c>
      <c r="AD353" t="s">
        <v>1050</v>
      </c>
      <c r="AE353" t="s">
        <v>273</v>
      </c>
    </row>
    <row r="354" spans="1:31" x14ac:dyDescent="0.25">
      <c r="A354" t="s">
        <v>667</v>
      </c>
      <c r="B354" t="s">
        <v>674</v>
      </c>
      <c r="C354" t="s">
        <v>673</v>
      </c>
      <c r="D354" t="s">
        <v>272</v>
      </c>
      <c r="E354" t="s">
        <v>266</v>
      </c>
      <c r="AA354" t="s">
        <v>1359</v>
      </c>
      <c r="AB354" t="s">
        <v>40</v>
      </c>
      <c r="AC354" t="s">
        <v>1404</v>
      </c>
      <c r="AD354" t="s">
        <v>1046</v>
      </c>
      <c r="AE354" t="s">
        <v>272</v>
      </c>
    </row>
    <row r="355" spans="1:31" x14ac:dyDescent="0.25">
      <c r="A355" t="s">
        <v>667</v>
      </c>
      <c r="B355" t="s">
        <v>675</v>
      </c>
      <c r="C355" t="s">
        <v>42</v>
      </c>
      <c r="D355" t="s">
        <v>272</v>
      </c>
      <c r="AA355" t="s">
        <v>1359</v>
      </c>
      <c r="AB355" t="s">
        <v>40</v>
      </c>
      <c r="AC355" t="s">
        <v>1405</v>
      </c>
      <c r="AD355" t="s">
        <v>1050</v>
      </c>
      <c r="AE355" t="s">
        <v>273</v>
      </c>
    </row>
    <row r="356" spans="1:31" x14ac:dyDescent="0.25">
      <c r="A356" t="s">
        <v>676</v>
      </c>
      <c r="B356" t="s">
        <v>677</v>
      </c>
      <c r="C356" t="s">
        <v>74</v>
      </c>
      <c r="D356" t="s">
        <v>273</v>
      </c>
      <c r="E356" t="s">
        <v>266</v>
      </c>
      <c r="AA356" t="s">
        <v>1359</v>
      </c>
      <c r="AB356" t="s">
        <v>40</v>
      </c>
      <c r="AC356" t="s">
        <v>1406</v>
      </c>
      <c r="AD356" t="s">
        <v>1046</v>
      </c>
      <c r="AE356" t="s">
        <v>272</v>
      </c>
    </row>
    <row r="357" spans="1:31" x14ac:dyDescent="0.25">
      <c r="A357" t="s">
        <v>676</v>
      </c>
      <c r="B357" t="s">
        <v>678</v>
      </c>
      <c r="C357" t="s">
        <v>74</v>
      </c>
      <c r="D357" t="s">
        <v>273</v>
      </c>
      <c r="E357" t="s">
        <v>266</v>
      </c>
      <c r="AA357" t="s">
        <v>1359</v>
      </c>
      <c r="AB357" t="s">
        <v>40</v>
      </c>
      <c r="AC357" t="s">
        <v>1390</v>
      </c>
      <c r="AD357" t="s">
        <v>266</v>
      </c>
      <c r="AE357" t="s">
        <v>272</v>
      </c>
    </row>
    <row r="358" spans="1:31" x14ac:dyDescent="0.25">
      <c r="A358" t="s">
        <v>676</v>
      </c>
      <c r="B358" t="s">
        <v>679</v>
      </c>
      <c r="C358" t="s">
        <v>74</v>
      </c>
      <c r="D358" t="s">
        <v>272</v>
      </c>
      <c r="E358" t="s">
        <v>266</v>
      </c>
      <c r="F358" t="s">
        <v>680</v>
      </c>
      <c r="AA358" t="s">
        <v>1359</v>
      </c>
      <c r="AB358" t="s">
        <v>821</v>
      </c>
      <c r="AC358" t="s">
        <v>1408</v>
      </c>
      <c r="AD358" t="s">
        <v>1046</v>
      </c>
      <c r="AE358" t="s">
        <v>272</v>
      </c>
    </row>
    <row r="359" spans="1:31" x14ac:dyDescent="0.25">
      <c r="A359" t="s">
        <v>676</v>
      </c>
      <c r="B359" t="s">
        <v>681</v>
      </c>
      <c r="C359" t="s">
        <v>682</v>
      </c>
      <c r="D359" t="s">
        <v>272</v>
      </c>
      <c r="E359" t="s">
        <v>266</v>
      </c>
      <c r="AA359" t="s">
        <v>1359</v>
      </c>
      <c r="AB359" t="s">
        <v>821</v>
      </c>
      <c r="AC359" t="s">
        <v>1409</v>
      </c>
      <c r="AD359" t="s">
        <v>1046</v>
      </c>
      <c r="AE359" t="s">
        <v>272</v>
      </c>
    </row>
    <row r="360" spans="1:31" x14ac:dyDescent="0.25">
      <c r="A360" t="s">
        <v>683</v>
      </c>
      <c r="B360" t="s">
        <v>684</v>
      </c>
      <c r="C360" t="s">
        <v>74</v>
      </c>
      <c r="D360" t="s">
        <v>272</v>
      </c>
      <c r="E360" t="s">
        <v>266</v>
      </c>
      <c r="AA360" t="s">
        <v>1359</v>
      </c>
      <c r="AB360" t="s">
        <v>821</v>
      </c>
      <c r="AC360" t="s">
        <v>1410</v>
      </c>
      <c r="AD360" t="s">
        <v>1046</v>
      </c>
      <c r="AE360" t="s">
        <v>272</v>
      </c>
    </row>
    <row r="361" spans="1:31" x14ac:dyDescent="0.25">
      <c r="A361" t="s">
        <v>683</v>
      </c>
      <c r="B361" t="s">
        <v>685</v>
      </c>
      <c r="C361" t="s">
        <v>74</v>
      </c>
      <c r="D361" t="s">
        <v>272</v>
      </c>
      <c r="E361" t="s">
        <v>266</v>
      </c>
      <c r="AA361" t="s">
        <v>1359</v>
      </c>
      <c r="AB361" t="s">
        <v>821</v>
      </c>
      <c r="AC361" t="s">
        <v>1411</v>
      </c>
      <c r="AD361" t="s">
        <v>1046</v>
      </c>
      <c r="AE361" t="s">
        <v>272</v>
      </c>
    </row>
    <row r="362" spans="1:31" x14ac:dyDescent="0.25">
      <c r="A362" t="s">
        <v>683</v>
      </c>
      <c r="B362" t="s">
        <v>686</v>
      </c>
      <c r="C362" t="s">
        <v>74</v>
      </c>
      <c r="D362" t="s">
        <v>272</v>
      </c>
      <c r="E362" t="s">
        <v>266</v>
      </c>
      <c r="AA362" t="s">
        <v>1359</v>
      </c>
      <c r="AB362" t="s">
        <v>821</v>
      </c>
      <c r="AC362" t="s">
        <v>1407</v>
      </c>
      <c r="AD362" t="s">
        <v>1050</v>
      </c>
      <c r="AE362" t="s">
        <v>273</v>
      </c>
    </row>
    <row r="363" spans="1:31" x14ac:dyDescent="0.25">
      <c r="A363" t="s">
        <v>683</v>
      </c>
      <c r="B363" t="s">
        <v>687</v>
      </c>
      <c r="C363" t="s">
        <v>74</v>
      </c>
      <c r="D363" t="s">
        <v>273</v>
      </c>
      <c r="E363" t="s">
        <v>266</v>
      </c>
      <c r="AA363" t="s">
        <v>1359</v>
      </c>
      <c r="AB363" t="s">
        <v>821</v>
      </c>
      <c r="AC363" t="s">
        <v>1412</v>
      </c>
      <c r="AD363" t="s">
        <v>1046</v>
      </c>
      <c r="AE363" t="s">
        <v>272</v>
      </c>
    </row>
    <row r="364" spans="1:31" x14ac:dyDescent="0.25">
      <c r="A364" t="s">
        <v>683</v>
      </c>
      <c r="B364" t="s">
        <v>688</v>
      </c>
      <c r="C364" t="s">
        <v>41</v>
      </c>
      <c r="D364" t="s">
        <v>272</v>
      </c>
      <c r="E364" t="s">
        <v>266</v>
      </c>
      <c r="AA364" t="s">
        <v>1359</v>
      </c>
      <c r="AB364" t="s">
        <v>821</v>
      </c>
      <c r="AC364" t="s">
        <v>1413</v>
      </c>
      <c r="AD364" t="s">
        <v>1050</v>
      </c>
      <c r="AE364" t="s">
        <v>273</v>
      </c>
    </row>
    <row r="365" spans="1:31" x14ac:dyDescent="0.25">
      <c r="A365" t="s">
        <v>683</v>
      </c>
      <c r="B365" t="s">
        <v>689</v>
      </c>
      <c r="C365" t="s">
        <v>41</v>
      </c>
      <c r="D365" t="s">
        <v>273</v>
      </c>
      <c r="E365" t="s">
        <v>266</v>
      </c>
      <c r="AA365" t="s">
        <v>1359</v>
      </c>
      <c r="AB365" t="s">
        <v>821</v>
      </c>
      <c r="AC365" t="s">
        <v>1414</v>
      </c>
      <c r="AD365" t="s">
        <v>1050</v>
      </c>
      <c r="AE365" t="s">
        <v>273</v>
      </c>
    </row>
    <row r="366" spans="1:31" x14ac:dyDescent="0.25">
      <c r="A366" t="s">
        <v>683</v>
      </c>
      <c r="B366" t="s">
        <v>690</v>
      </c>
      <c r="C366" t="s">
        <v>71</v>
      </c>
      <c r="D366" t="s">
        <v>272</v>
      </c>
      <c r="E366" t="s">
        <v>266</v>
      </c>
      <c r="AA366" t="s">
        <v>1359</v>
      </c>
      <c r="AB366" t="s">
        <v>821</v>
      </c>
      <c r="AC366" t="s">
        <v>1415</v>
      </c>
      <c r="AD366" t="s">
        <v>1046</v>
      </c>
      <c r="AE366" t="s">
        <v>272</v>
      </c>
    </row>
    <row r="367" spans="1:31" x14ac:dyDescent="0.25">
      <c r="A367" t="s">
        <v>683</v>
      </c>
      <c r="B367" t="s">
        <v>691</v>
      </c>
      <c r="C367" t="s">
        <v>71</v>
      </c>
      <c r="D367" t="s">
        <v>273</v>
      </c>
      <c r="AA367" t="s">
        <v>1359</v>
      </c>
      <c r="AB367" t="s">
        <v>42</v>
      </c>
      <c r="AC367" t="s">
        <v>1416</v>
      </c>
      <c r="AD367" t="s">
        <v>1046</v>
      </c>
      <c r="AE367" t="s">
        <v>272</v>
      </c>
    </row>
    <row r="368" spans="1:31" x14ac:dyDescent="0.25">
      <c r="A368" t="s">
        <v>683</v>
      </c>
      <c r="B368" t="s">
        <v>692</v>
      </c>
      <c r="C368" t="s">
        <v>107</v>
      </c>
      <c r="D368" t="s">
        <v>272</v>
      </c>
      <c r="AA368" t="s">
        <v>1359</v>
      </c>
      <c r="AB368" t="s">
        <v>42</v>
      </c>
      <c r="AC368" t="s">
        <v>1418</v>
      </c>
      <c r="AD368" t="s">
        <v>1046</v>
      </c>
      <c r="AE368" t="s">
        <v>272</v>
      </c>
    </row>
    <row r="369" spans="1:31" x14ac:dyDescent="0.25">
      <c r="A369" t="s">
        <v>683</v>
      </c>
      <c r="B369" t="s">
        <v>693</v>
      </c>
      <c r="C369" t="s">
        <v>107</v>
      </c>
      <c r="D369" t="s">
        <v>273</v>
      </c>
      <c r="AA369" t="s">
        <v>1359</v>
      </c>
      <c r="AB369" t="s">
        <v>42</v>
      </c>
      <c r="AC369" t="s">
        <v>1419</v>
      </c>
      <c r="AD369" t="s">
        <v>1046</v>
      </c>
      <c r="AE369" t="s">
        <v>272</v>
      </c>
    </row>
    <row r="370" spans="1:31" x14ac:dyDescent="0.25">
      <c r="A370" t="s">
        <v>694</v>
      </c>
      <c r="B370" t="s">
        <v>695</v>
      </c>
      <c r="C370" t="s">
        <v>74</v>
      </c>
      <c r="D370" t="s">
        <v>272</v>
      </c>
      <c r="E370" t="s">
        <v>266</v>
      </c>
      <c r="AA370" t="s">
        <v>1359</v>
      </c>
      <c r="AB370" t="s">
        <v>42</v>
      </c>
      <c r="AC370" t="s">
        <v>1417</v>
      </c>
      <c r="AD370" t="s">
        <v>1050</v>
      </c>
      <c r="AE370" t="s">
        <v>273</v>
      </c>
    </row>
    <row r="371" spans="1:31" x14ac:dyDescent="0.25">
      <c r="A371" t="s">
        <v>694</v>
      </c>
      <c r="B371" t="s">
        <v>696</v>
      </c>
      <c r="C371" t="s">
        <v>74</v>
      </c>
      <c r="D371" t="s">
        <v>273</v>
      </c>
      <c r="E371" t="s">
        <v>266</v>
      </c>
      <c r="AA371" t="s">
        <v>1359</v>
      </c>
      <c r="AB371" t="s">
        <v>42</v>
      </c>
      <c r="AC371" t="s">
        <v>1420</v>
      </c>
      <c r="AD371" t="s">
        <v>1046</v>
      </c>
      <c r="AE371" t="s">
        <v>272</v>
      </c>
    </row>
    <row r="372" spans="1:31" x14ac:dyDescent="0.25">
      <c r="A372" t="s">
        <v>694</v>
      </c>
      <c r="B372" t="s">
        <v>697</v>
      </c>
      <c r="C372" t="s">
        <v>104</v>
      </c>
      <c r="D372" t="s">
        <v>272</v>
      </c>
      <c r="E372" t="s">
        <v>266</v>
      </c>
      <c r="F372" t="s">
        <v>698</v>
      </c>
      <c r="AA372" t="s">
        <v>1359</v>
      </c>
      <c r="AB372" t="s">
        <v>42</v>
      </c>
      <c r="AC372" t="s">
        <v>1421</v>
      </c>
      <c r="AD372" t="s">
        <v>1050</v>
      </c>
      <c r="AE372" t="s">
        <v>273</v>
      </c>
    </row>
    <row r="373" spans="1:31" x14ac:dyDescent="0.25">
      <c r="A373" t="s">
        <v>694</v>
      </c>
      <c r="B373" t="s">
        <v>699</v>
      </c>
      <c r="C373" t="s">
        <v>42</v>
      </c>
      <c r="D373" t="s">
        <v>272</v>
      </c>
      <c r="E373" t="s">
        <v>266</v>
      </c>
      <c r="AA373" t="s">
        <v>1359</v>
      </c>
      <c r="AB373" t="s">
        <v>42</v>
      </c>
      <c r="AC373" t="s">
        <v>1424</v>
      </c>
      <c r="AD373" t="s">
        <v>1046</v>
      </c>
      <c r="AE373" t="s">
        <v>272</v>
      </c>
    </row>
    <row r="374" spans="1:31" x14ac:dyDescent="0.25">
      <c r="A374" t="s">
        <v>700</v>
      </c>
      <c r="B374" t="s">
        <v>701</v>
      </c>
      <c r="C374" t="s">
        <v>74</v>
      </c>
      <c r="D374" t="s">
        <v>272</v>
      </c>
      <c r="E374" t="s">
        <v>266</v>
      </c>
      <c r="AA374" t="s">
        <v>1359</v>
      </c>
      <c r="AB374" t="s">
        <v>42</v>
      </c>
      <c r="AC374" t="s">
        <v>1425</v>
      </c>
      <c r="AD374" t="s">
        <v>1046</v>
      </c>
      <c r="AE374" t="s">
        <v>272</v>
      </c>
    </row>
    <row r="375" spans="1:31" x14ac:dyDescent="0.25">
      <c r="A375" t="s">
        <v>700</v>
      </c>
      <c r="B375" t="s">
        <v>702</v>
      </c>
      <c r="C375" t="s">
        <v>74</v>
      </c>
      <c r="D375" t="s">
        <v>273</v>
      </c>
      <c r="E375" t="s">
        <v>266</v>
      </c>
      <c r="AA375" t="s">
        <v>1359</v>
      </c>
      <c r="AB375" t="s">
        <v>42</v>
      </c>
      <c r="AC375" t="s">
        <v>1423</v>
      </c>
      <c r="AD375" t="s">
        <v>266</v>
      </c>
      <c r="AE375" t="s">
        <v>272</v>
      </c>
    </row>
    <row r="376" spans="1:31" x14ac:dyDescent="0.25">
      <c r="A376" t="s">
        <v>700</v>
      </c>
      <c r="B376" t="s">
        <v>703</v>
      </c>
      <c r="C376" t="s">
        <v>74</v>
      </c>
      <c r="D376" t="s">
        <v>273</v>
      </c>
      <c r="E376" t="s">
        <v>266</v>
      </c>
      <c r="AA376" t="s">
        <v>1359</v>
      </c>
      <c r="AB376" t="s">
        <v>42</v>
      </c>
      <c r="AC376" t="s">
        <v>1422</v>
      </c>
      <c r="AD376" t="s">
        <v>266</v>
      </c>
      <c r="AE376" t="s">
        <v>273</v>
      </c>
    </row>
    <row r="377" spans="1:31" x14ac:dyDescent="0.25">
      <c r="A377" t="s">
        <v>700</v>
      </c>
      <c r="B377" t="s">
        <v>704</v>
      </c>
      <c r="C377" t="s">
        <v>74</v>
      </c>
      <c r="D377" t="s">
        <v>272</v>
      </c>
      <c r="E377" t="s">
        <v>266</v>
      </c>
      <c r="AA377" t="s">
        <v>1359</v>
      </c>
      <c r="AB377" t="s">
        <v>617</v>
      </c>
      <c r="AC377" t="s">
        <v>1426</v>
      </c>
      <c r="AD377" t="s">
        <v>266</v>
      </c>
      <c r="AE377" t="s">
        <v>272</v>
      </c>
    </row>
    <row r="378" spans="1:31" x14ac:dyDescent="0.25">
      <c r="A378" t="s">
        <v>700</v>
      </c>
      <c r="B378" t="s">
        <v>705</v>
      </c>
      <c r="C378" t="s">
        <v>74</v>
      </c>
      <c r="D378" t="s">
        <v>272</v>
      </c>
      <c r="E378" t="s">
        <v>266</v>
      </c>
      <c r="AA378" t="s">
        <v>1359</v>
      </c>
      <c r="AB378" t="s">
        <v>617</v>
      </c>
      <c r="AC378" t="s">
        <v>1427</v>
      </c>
      <c r="AD378" t="s">
        <v>266</v>
      </c>
      <c r="AE378" t="s">
        <v>273</v>
      </c>
    </row>
    <row r="379" spans="1:31" x14ac:dyDescent="0.25">
      <c r="A379" t="s">
        <v>700</v>
      </c>
      <c r="B379" t="s">
        <v>706</v>
      </c>
      <c r="C379" t="s">
        <v>74</v>
      </c>
      <c r="D379" t="s">
        <v>272</v>
      </c>
      <c r="AA379" t="s">
        <v>1359</v>
      </c>
      <c r="AB379" t="s">
        <v>617</v>
      </c>
      <c r="AC379" t="s">
        <v>1428</v>
      </c>
      <c r="AD379" t="s">
        <v>266</v>
      </c>
      <c r="AE379" t="s">
        <v>272</v>
      </c>
    </row>
    <row r="380" spans="1:31" x14ac:dyDescent="0.25">
      <c r="A380" t="s">
        <v>700</v>
      </c>
      <c r="B380" t="s">
        <v>707</v>
      </c>
      <c r="C380" t="s">
        <v>41</v>
      </c>
      <c r="D380" t="s">
        <v>273</v>
      </c>
      <c r="E380" t="s">
        <v>266</v>
      </c>
      <c r="AA380" t="s">
        <v>1359</v>
      </c>
      <c r="AB380" t="s">
        <v>617</v>
      </c>
      <c r="AC380" t="s">
        <v>1429</v>
      </c>
      <c r="AD380" t="s">
        <v>266</v>
      </c>
      <c r="AE380" t="s">
        <v>272</v>
      </c>
    </row>
    <row r="381" spans="1:31" x14ac:dyDescent="0.25">
      <c r="A381" t="s">
        <v>700</v>
      </c>
      <c r="B381" t="s">
        <v>708</v>
      </c>
      <c r="C381" t="s">
        <v>41</v>
      </c>
      <c r="D381" t="s">
        <v>272</v>
      </c>
      <c r="E381" t="s">
        <v>266</v>
      </c>
      <c r="AA381" t="s">
        <v>1359</v>
      </c>
      <c r="AB381" t="s">
        <v>617</v>
      </c>
      <c r="AC381" t="s">
        <v>611</v>
      </c>
      <c r="AD381" t="s">
        <v>266</v>
      </c>
      <c r="AE381" t="s">
        <v>272</v>
      </c>
    </row>
    <row r="382" spans="1:31" x14ac:dyDescent="0.25">
      <c r="A382" t="s">
        <v>700</v>
      </c>
      <c r="B382" t="s">
        <v>709</v>
      </c>
      <c r="C382" t="s">
        <v>41</v>
      </c>
      <c r="D382" t="s">
        <v>273</v>
      </c>
      <c r="AA382" t="s">
        <v>1359</v>
      </c>
      <c r="AB382" t="s">
        <v>617</v>
      </c>
      <c r="AC382" t="s">
        <v>1431</v>
      </c>
      <c r="AD382" t="s">
        <v>266</v>
      </c>
      <c r="AE382" t="s">
        <v>272</v>
      </c>
    </row>
    <row r="383" spans="1:31" x14ac:dyDescent="0.25">
      <c r="A383" t="s">
        <v>700</v>
      </c>
      <c r="B383" t="s">
        <v>710</v>
      </c>
      <c r="C383" t="s">
        <v>41</v>
      </c>
      <c r="D383" t="s">
        <v>272</v>
      </c>
      <c r="AA383" t="s">
        <v>1359</v>
      </c>
      <c r="AB383" t="s">
        <v>617</v>
      </c>
      <c r="AC383" t="s">
        <v>1430</v>
      </c>
      <c r="AD383" t="s">
        <v>266</v>
      </c>
      <c r="AE383" t="s">
        <v>272</v>
      </c>
    </row>
    <row r="384" spans="1:31" x14ac:dyDescent="0.25">
      <c r="A384" t="s">
        <v>700</v>
      </c>
      <c r="B384" t="s">
        <v>711</v>
      </c>
      <c r="C384" t="s">
        <v>71</v>
      </c>
      <c r="D384" t="s">
        <v>273</v>
      </c>
      <c r="E384" t="s">
        <v>266</v>
      </c>
      <c r="AA384" t="s">
        <v>1359</v>
      </c>
      <c r="AB384" t="s">
        <v>617</v>
      </c>
      <c r="AC384" t="s">
        <v>1432</v>
      </c>
      <c r="AD384" t="s">
        <v>266</v>
      </c>
      <c r="AE384" t="s">
        <v>272</v>
      </c>
    </row>
    <row r="385" spans="1:31" x14ac:dyDescent="0.25">
      <c r="A385" t="s">
        <v>700</v>
      </c>
      <c r="B385" t="s">
        <v>712</v>
      </c>
      <c r="C385" t="s">
        <v>71</v>
      </c>
      <c r="D385" t="s">
        <v>273</v>
      </c>
      <c r="AA385" t="s">
        <v>1359</v>
      </c>
      <c r="AB385" t="s">
        <v>618</v>
      </c>
      <c r="AC385" t="s">
        <v>1433</v>
      </c>
      <c r="AD385" t="s">
        <v>266</v>
      </c>
      <c r="AE385" t="s">
        <v>272</v>
      </c>
    </row>
    <row r="386" spans="1:31" x14ac:dyDescent="0.25">
      <c r="A386" t="s">
        <v>700</v>
      </c>
      <c r="B386" t="s">
        <v>713</v>
      </c>
      <c r="C386" t="s">
        <v>42</v>
      </c>
      <c r="D386" t="s">
        <v>272</v>
      </c>
      <c r="E386" t="s">
        <v>266</v>
      </c>
      <c r="AA386" t="s">
        <v>1359</v>
      </c>
      <c r="AB386" t="s">
        <v>618</v>
      </c>
      <c r="AC386" t="s">
        <v>614</v>
      </c>
      <c r="AD386" t="s">
        <v>266</v>
      </c>
      <c r="AE386" t="s">
        <v>272</v>
      </c>
    </row>
    <row r="387" spans="1:31" x14ac:dyDescent="0.25">
      <c r="A387" t="s">
        <v>700</v>
      </c>
      <c r="B387" t="s">
        <v>960</v>
      </c>
      <c r="C387" t="s">
        <v>42</v>
      </c>
      <c r="D387" t="s">
        <v>272</v>
      </c>
      <c r="AA387" t="s">
        <v>1359</v>
      </c>
      <c r="AB387" t="s">
        <v>618</v>
      </c>
      <c r="AC387" t="s">
        <v>1434</v>
      </c>
      <c r="AD387" t="s">
        <v>266</v>
      </c>
      <c r="AE387" t="s">
        <v>272</v>
      </c>
    </row>
    <row r="388" spans="1:31" x14ac:dyDescent="0.25">
      <c r="A388" t="s">
        <v>700</v>
      </c>
      <c r="B388" t="s">
        <v>714</v>
      </c>
      <c r="C388" t="s">
        <v>71</v>
      </c>
      <c r="D388" t="s">
        <v>273</v>
      </c>
      <c r="AA388" t="s">
        <v>1359</v>
      </c>
      <c r="AB388" t="s">
        <v>618</v>
      </c>
      <c r="AC388" t="s">
        <v>1435</v>
      </c>
      <c r="AD388" t="s">
        <v>266</v>
      </c>
      <c r="AE388" t="s">
        <v>273</v>
      </c>
    </row>
    <row r="389" spans="1:31" x14ac:dyDescent="0.25">
      <c r="A389" t="s">
        <v>700</v>
      </c>
      <c r="B389" t="s">
        <v>961</v>
      </c>
      <c r="C389" t="s">
        <v>107</v>
      </c>
      <c r="D389" t="s">
        <v>272</v>
      </c>
      <c r="AA389" t="s">
        <v>1359</v>
      </c>
      <c r="AB389" t="s">
        <v>618</v>
      </c>
      <c r="AC389" t="s">
        <v>1436</v>
      </c>
      <c r="AD389" t="s">
        <v>266</v>
      </c>
      <c r="AE389" t="s">
        <v>273</v>
      </c>
    </row>
    <row r="390" spans="1:31" x14ac:dyDescent="0.25">
      <c r="A390" t="s">
        <v>715</v>
      </c>
      <c r="B390" t="s">
        <v>716</v>
      </c>
      <c r="C390" t="s">
        <v>721</v>
      </c>
      <c r="D390" t="s">
        <v>272</v>
      </c>
      <c r="E390" t="s">
        <v>266</v>
      </c>
      <c r="AA390" t="s">
        <v>1359</v>
      </c>
      <c r="AB390" t="s">
        <v>618</v>
      </c>
      <c r="AC390" t="s">
        <v>1437</v>
      </c>
      <c r="AD390" t="s">
        <v>266</v>
      </c>
      <c r="AE390" t="s">
        <v>273</v>
      </c>
    </row>
    <row r="391" spans="1:31" x14ac:dyDescent="0.25">
      <c r="A391" t="s">
        <v>715</v>
      </c>
      <c r="B391" t="s">
        <v>717</v>
      </c>
      <c r="C391" t="s">
        <v>721</v>
      </c>
      <c r="D391" t="s">
        <v>273</v>
      </c>
      <c r="E391" t="s">
        <v>266</v>
      </c>
      <c r="AA391" t="s">
        <v>1359</v>
      </c>
      <c r="AB391" t="s">
        <v>618</v>
      </c>
      <c r="AC391" t="s">
        <v>1439</v>
      </c>
      <c r="AD391" t="s">
        <v>266</v>
      </c>
      <c r="AE391" t="s">
        <v>272</v>
      </c>
    </row>
    <row r="392" spans="1:31" x14ac:dyDescent="0.25">
      <c r="A392" t="s">
        <v>715</v>
      </c>
      <c r="B392" t="s">
        <v>718</v>
      </c>
      <c r="C392" t="s">
        <v>721</v>
      </c>
      <c r="D392" t="s">
        <v>272</v>
      </c>
      <c r="E392" t="s">
        <v>266</v>
      </c>
      <c r="AA392" t="s">
        <v>1359</v>
      </c>
      <c r="AB392" t="s">
        <v>618</v>
      </c>
      <c r="AC392" t="s">
        <v>1438</v>
      </c>
      <c r="AD392" t="s">
        <v>266</v>
      </c>
      <c r="AE392" t="s">
        <v>272</v>
      </c>
    </row>
    <row r="393" spans="1:31" x14ac:dyDescent="0.25">
      <c r="A393" t="s">
        <v>715</v>
      </c>
      <c r="B393" t="s">
        <v>719</v>
      </c>
      <c r="C393" t="s">
        <v>722</v>
      </c>
      <c r="D393" t="s">
        <v>272</v>
      </c>
      <c r="E393" t="s">
        <v>266</v>
      </c>
      <c r="AA393" t="s">
        <v>1440</v>
      </c>
      <c r="AB393" t="s">
        <v>40</v>
      </c>
      <c r="AC393" t="s">
        <v>1443</v>
      </c>
      <c r="AD393" t="s">
        <v>1050</v>
      </c>
      <c r="AE393" t="s">
        <v>273</v>
      </c>
    </row>
    <row r="394" spans="1:31" x14ac:dyDescent="0.25">
      <c r="A394" t="s">
        <v>715</v>
      </c>
      <c r="B394" t="s">
        <v>720</v>
      </c>
      <c r="C394" t="s">
        <v>722</v>
      </c>
      <c r="D394" t="s">
        <v>272</v>
      </c>
      <c r="E394" t="s">
        <v>266</v>
      </c>
      <c r="AA394" t="s">
        <v>1440</v>
      </c>
      <c r="AB394" t="s">
        <v>40</v>
      </c>
      <c r="AC394" t="s">
        <v>1444</v>
      </c>
      <c r="AD394" t="s">
        <v>1046</v>
      </c>
      <c r="AE394" t="s">
        <v>272</v>
      </c>
    </row>
    <row r="395" spans="1:31" x14ac:dyDescent="0.25">
      <c r="A395" t="s">
        <v>723</v>
      </c>
      <c r="B395" t="s">
        <v>724</v>
      </c>
      <c r="C395" t="s">
        <v>729</v>
      </c>
      <c r="D395" t="s">
        <v>272</v>
      </c>
      <c r="E395" t="s">
        <v>266</v>
      </c>
      <c r="AA395" t="s">
        <v>1440</v>
      </c>
      <c r="AB395" t="s">
        <v>40</v>
      </c>
      <c r="AC395" t="s">
        <v>1445</v>
      </c>
      <c r="AD395" t="s">
        <v>1046</v>
      </c>
      <c r="AE395" t="s">
        <v>272</v>
      </c>
    </row>
    <row r="396" spans="1:31" x14ac:dyDescent="0.25">
      <c r="A396" t="s">
        <v>723</v>
      </c>
      <c r="B396" t="s">
        <v>725</v>
      </c>
      <c r="C396" t="s">
        <v>729</v>
      </c>
      <c r="D396" t="s">
        <v>272</v>
      </c>
      <c r="E396" t="s">
        <v>266</v>
      </c>
      <c r="AA396" t="s">
        <v>1440</v>
      </c>
      <c r="AB396" t="s">
        <v>40</v>
      </c>
      <c r="AC396" t="s">
        <v>1446</v>
      </c>
      <c r="AD396" t="s">
        <v>1050</v>
      </c>
      <c r="AE396" t="s">
        <v>273</v>
      </c>
    </row>
    <row r="397" spans="1:31" x14ac:dyDescent="0.25">
      <c r="A397" t="s">
        <v>723</v>
      </c>
      <c r="B397" t="s">
        <v>726</v>
      </c>
      <c r="C397" t="s">
        <v>729</v>
      </c>
      <c r="D397" t="s">
        <v>273</v>
      </c>
      <c r="E397" t="s">
        <v>266</v>
      </c>
      <c r="AA397" t="s">
        <v>1440</v>
      </c>
      <c r="AB397" t="s">
        <v>40</v>
      </c>
      <c r="AC397" t="s">
        <v>1447</v>
      </c>
      <c r="AD397" t="s">
        <v>1046</v>
      </c>
      <c r="AE397" t="s">
        <v>272</v>
      </c>
    </row>
    <row r="398" spans="1:31" x14ac:dyDescent="0.25">
      <c r="A398" t="s">
        <v>723</v>
      </c>
      <c r="B398" t="s">
        <v>727</v>
      </c>
      <c r="C398" t="s">
        <v>729</v>
      </c>
      <c r="D398" t="s">
        <v>272</v>
      </c>
      <c r="E398" t="s">
        <v>266</v>
      </c>
      <c r="AA398" t="s">
        <v>1440</v>
      </c>
      <c r="AB398" t="s">
        <v>40</v>
      </c>
      <c r="AC398" t="s">
        <v>1448</v>
      </c>
      <c r="AD398" t="s">
        <v>1050</v>
      </c>
      <c r="AE398" t="s">
        <v>273</v>
      </c>
    </row>
    <row r="399" spans="1:31" x14ac:dyDescent="0.25">
      <c r="A399" t="s">
        <v>723</v>
      </c>
      <c r="B399" t="s">
        <v>728</v>
      </c>
      <c r="C399" t="s">
        <v>729</v>
      </c>
      <c r="D399" t="s">
        <v>272</v>
      </c>
      <c r="E399" t="s">
        <v>266</v>
      </c>
      <c r="AA399" t="s">
        <v>1440</v>
      </c>
      <c r="AB399" t="s">
        <v>40</v>
      </c>
      <c r="AC399" t="s">
        <v>1449</v>
      </c>
      <c r="AD399" t="s">
        <v>1046</v>
      </c>
      <c r="AE399" t="s">
        <v>272</v>
      </c>
    </row>
    <row r="400" spans="1:31" x14ac:dyDescent="0.25">
      <c r="A400" t="s">
        <v>730</v>
      </c>
      <c r="B400" t="s">
        <v>731</v>
      </c>
      <c r="C400" t="s">
        <v>148</v>
      </c>
      <c r="D400" t="s">
        <v>272</v>
      </c>
      <c r="E400" t="s">
        <v>266</v>
      </c>
      <c r="AA400" t="s">
        <v>1440</v>
      </c>
      <c r="AB400" t="s">
        <v>40</v>
      </c>
      <c r="AC400" t="s">
        <v>1450</v>
      </c>
      <c r="AD400" t="s">
        <v>1046</v>
      </c>
      <c r="AE400" t="s">
        <v>272</v>
      </c>
    </row>
    <row r="401" spans="1:31" x14ac:dyDescent="0.25">
      <c r="A401" t="s">
        <v>730</v>
      </c>
      <c r="B401" t="s">
        <v>732</v>
      </c>
      <c r="C401" t="s">
        <v>962</v>
      </c>
      <c r="D401" t="s">
        <v>272</v>
      </c>
      <c r="E401" t="s">
        <v>266</v>
      </c>
      <c r="AA401" t="s">
        <v>1440</v>
      </c>
      <c r="AB401" t="s">
        <v>40</v>
      </c>
      <c r="AC401" t="s">
        <v>1451</v>
      </c>
      <c r="AD401" t="s">
        <v>1046</v>
      </c>
      <c r="AE401" t="s">
        <v>272</v>
      </c>
    </row>
    <row r="402" spans="1:31" x14ac:dyDescent="0.25">
      <c r="A402" t="s">
        <v>730</v>
      </c>
      <c r="B402" t="s">
        <v>733</v>
      </c>
      <c r="C402" t="s">
        <v>962</v>
      </c>
      <c r="D402" t="s">
        <v>273</v>
      </c>
      <c r="E402" t="s">
        <v>266</v>
      </c>
      <c r="AA402" t="s">
        <v>1440</v>
      </c>
      <c r="AB402" t="s">
        <v>40</v>
      </c>
      <c r="AC402" t="s">
        <v>1452</v>
      </c>
      <c r="AD402" t="s">
        <v>1050</v>
      </c>
      <c r="AE402" t="s">
        <v>273</v>
      </c>
    </row>
    <row r="403" spans="1:31" x14ac:dyDescent="0.25">
      <c r="A403" t="s">
        <v>730</v>
      </c>
      <c r="B403" t="s">
        <v>734</v>
      </c>
      <c r="C403" t="s">
        <v>962</v>
      </c>
      <c r="D403" t="s">
        <v>272</v>
      </c>
      <c r="E403" t="s">
        <v>266</v>
      </c>
      <c r="AA403" t="s">
        <v>1440</v>
      </c>
      <c r="AB403" t="s">
        <v>40</v>
      </c>
      <c r="AC403" t="s">
        <v>1453</v>
      </c>
      <c r="AD403" t="s">
        <v>1046</v>
      </c>
      <c r="AE403" t="s">
        <v>272</v>
      </c>
    </row>
    <row r="404" spans="1:31" x14ac:dyDescent="0.25">
      <c r="A404" t="s">
        <v>730</v>
      </c>
      <c r="B404" t="s">
        <v>735</v>
      </c>
      <c r="C404" t="s">
        <v>962</v>
      </c>
      <c r="D404" t="s">
        <v>273</v>
      </c>
      <c r="E404" t="s">
        <v>266</v>
      </c>
      <c r="AA404" t="s">
        <v>1440</v>
      </c>
      <c r="AB404" t="s">
        <v>40</v>
      </c>
      <c r="AC404" t="s">
        <v>1454</v>
      </c>
      <c r="AD404" t="s">
        <v>1050</v>
      </c>
      <c r="AE404" t="s">
        <v>273</v>
      </c>
    </row>
    <row r="405" spans="1:31" x14ac:dyDescent="0.25">
      <c r="A405" t="s">
        <v>730</v>
      </c>
      <c r="B405" t="s">
        <v>736</v>
      </c>
      <c r="C405" t="s">
        <v>962</v>
      </c>
      <c r="D405" t="s">
        <v>272</v>
      </c>
      <c r="E405" t="s">
        <v>266</v>
      </c>
      <c r="AA405" t="s">
        <v>1440</v>
      </c>
      <c r="AB405" t="s">
        <v>40</v>
      </c>
      <c r="AC405" t="s">
        <v>1455</v>
      </c>
      <c r="AD405" t="s">
        <v>1050</v>
      </c>
      <c r="AE405" t="s">
        <v>273</v>
      </c>
    </row>
    <row r="406" spans="1:31" x14ac:dyDescent="0.25">
      <c r="A406" t="s">
        <v>730</v>
      </c>
      <c r="B406" t="s">
        <v>737</v>
      </c>
      <c r="C406" t="s">
        <v>962</v>
      </c>
      <c r="D406" t="s">
        <v>273</v>
      </c>
      <c r="E406" t="s">
        <v>266</v>
      </c>
      <c r="AA406" t="s">
        <v>1440</v>
      </c>
      <c r="AB406" t="s">
        <v>40</v>
      </c>
      <c r="AC406" t="s">
        <v>1456</v>
      </c>
      <c r="AD406" t="s">
        <v>1050</v>
      </c>
      <c r="AE406" t="s">
        <v>273</v>
      </c>
    </row>
    <row r="407" spans="1:31" x14ac:dyDescent="0.25">
      <c r="A407" t="s">
        <v>738</v>
      </c>
      <c r="B407" t="s">
        <v>739</v>
      </c>
      <c r="C407" t="s">
        <v>744</v>
      </c>
      <c r="D407" t="s">
        <v>272</v>
      </c>
      <c r="E407" t="s">
        <v>266</v>
      </c>
      <c r="AA407" t="s">
        <v>1440</v>
      </c>
      <c r="AB407" t="s">
        <v>40</v>
      </c>
      <c r="AC407" t="s">
        <v>1457</v>
      </c>
      <c r="AD407" t="s">
        <v>1046</v>
      </c>
      <c r="AE407" t="s">
        <v>272</v>
      </c>
    </row>
    <row r="408" spans="1:31" x14ac:dyDescent="0.25">
      <c r="A408" t="s">
        <v>738</v>
      </c>
      <c r="B408" t="s">
        <v>740</v>
      </c>
      <c r="C408" t="s">
        <v>744</v>
      </c>
      <c r="D408" t="s">
        <v>273</v>
      </c>
      <c r="E408" t="s">
        <v>266</v>
      </c>
      <c r="AA408" t="s">
        <v>1440</v>
      </c>
      <c r="AB408" t="s">
        <v>40</v>
      </c>
      <c r="AC408" t="s">
        <v>1458</v>
      </c>
      <c r="AD408" t="s">
        <v>1046</v>
      </c>
      <c r="AE408" t="s">
        <v>272</v>
      </c>
    </row>
    <row r="409" spans="1:31" x14ac:dyDescent="0.25">
      <c r="A409" t="s">
        <v>738</v>
      </c>
      <c r="B409" t="s">
        <v>741</v>
      </c>
      <c r="C409" t="s">
        <v>745</v>
      </c>
      <c r="D409" t="s">
        <v>272</v>
      </c>
      <c r="E409" t="s">
        <v>266</v>
      </c>
      <c r="AA409" t="s">
        <v>1440</v>
      </c>
      <c r="AB409" t="s">
        <v>40</v>
      </c>
      <c r="AC409" t="s">
        <v>1459</v>
      </c>
      <c r="AD409" t="s">
        <v>1046</v>
      </c>
      <c r="AE409" t="s">
        <v>272</v>
      </c>
    </row>
    <row r="410" spans="1:31" x14ac:dyDescent="0.25">
      <c r="A410" t="s">
        <v>738</v>
      </c>
      <c r="B410" t="s">
        <v>742</v>
      </c>
      <c r="C410" t="s">
        <v>745</v>
      </c>
      <c r="D410" t="s">
        <v>272</v>
      </c>
      <c r="E410" t="s">
        <v>266</v>
      </c>
      <c r="AA410" t="s">
        <v>1440</v>
      </c>
      <c r="AB410" t="s">
        <v>40</v>
      </c>
      <c r="AC410" t="s">
        <v>1460</v>
      </c>
      <c r="AD410" t="s">
        <v>1046</v>
      </c>
      <c r="AE410" t="s">
        <v>272</v>
      </c>
    </row>
    <row r="411" spans="1:31" x14ac:dyDescent="0.25">
      <c r="A411" t="s">
        <v>738</v>
      </c>
      <c r="B411" t="s">
        <v>743</v>
      </c>
      <c r="C411" t="s">
        <v>74</v>
      </c>
      <c r="D411" t="s">
        <v>272</v>
      </c>
      <c r="E411" t="s">
        <v>266</v>
      </c>
      <c r="AA411" t="s">
        <v>1440</v>
      </c>
      <c r="AB411" t="s">
        <v>40</v>
      </c>
      <c r="AC411" t="s">
        <v>1461</v>
      </c>
      <c r="AD411" t="s">
        <v>1046</v>
      </c>
      <c r="AE411" t="s">
        <v>272</v>
      </c>
    </row>
    <row r="412" spans="1:31" x14ac:dyDescent="0.25">
      <c r="A412" t="s">
        <v>746</v>
      </c>
      <c r="B412" t="s">
        <v>747</v>
      </c>
      <c r="C412" t="s">
        <v>74</v>
      </c>
      <c r="D412" t="s">
        <v>273</v>
      </c>
      <c r="E412" t="s">
        <v>266</v>
      </c>
      <c r="AA412" t="s">
        <v>1440</v>
      </c>
      <c r="AB412" t="s">
        <v>40</v>
      </c>
      <c r="AC412" t="s">
        <v>1462</v>
      </c>
      <c r="AD412" t="s">
        <v>1046</v>
      </c>
      <c r="AE412" t="s">
        <v>272</v>
      </c>
    </row>
    <row r="413" spans="1:31" x14ac:dyDescent="0.25">
      <c r="A413" t="s">
        <v>746</v>
      </c>
      <c r="B413" t="s">
        <v>752</v>
      </c>
      <c r="C413" t="s">
        <v>74</v>
      </c>
      <c r="D413" t="s">
        <v>272</v>
      </c>
      <c r="E413" t="s">
        <v>266</v>
      </c>
      <c r="AA413" t="s">
        <v>1440</v>
      </c>
      <c r="AB413" t="s">
        <v>40</v>
      </c>
      <c r="AC413" t="s">
        <v>1463</v>
      </c>
      <c r="AD413" t="s">
        <v>1046</v>
      </c>
      <c r="AE413" t="s">
        <v>272</v>
      </c>
    </row>
    <row r="414" spans="1:31" x14ac:dyDescent="0.25">
      <c r="A414" t="s">
        <v>746</v>
      </c>
      <c r="B414" t="s">
        <v>748</v>
      </c>
      <c r="C414" t="s">
        <v>74</v>
      </c>
      <c r="D414" t="s">
        <v>272</v>
      </c>
      <c r="E414" t="s">
        <v>266</v>
      </c>
      <c r="AA414" t="s">
        <v>1440</v>
      </c>
      <c r="AB414" t="s">
        <v>40</v>
      </c>
      <c r="AC414" t="s">
        <v>1464</v>
      </c>
      <c r="AD414" t="s">
        <v>1046</v>
      </c>
      <c r="AE414" t="s">
        <v>272</v>
      </c>
    </row>
    <row r="415" spans="1:31" x14ac:dyDescent="0.25">
      <c r="A415" t="s">
        <v>746</v>
      </c>
      <c r="B415" t="s">
        <v>749</v>
      </c>
      <c r="C415" t="s">
        <v>41</v>
      </c>
      <c r="D415" t="s">
        <v>273</v>
      </c>
      <c r="E415" t="s">
        <v>266</v>
      </c>
      <c r="AA415" t="s">
        <v>1440</v>
      </c>
      <c r="AB415" t="s">
        <v>40</v>
      </c>
      <c r="AC415" t="s">
        <v>1465</v>
      </c>
      <c r="AD415" t="s">
        <v>1046</v>
      </c>
      <c r="AE415" t="s">
        <v>272</v>
      </c>
    </row>
    <row r="416" spans="1:31" x14ac:dyDescent="0.25">
      <c r="A416" t="s">
        <v>746</v>
      </c>
      <c r="B416" t="s">
        <v>750</v>
      </c>
      <c r="C416" t="s">
        <v>41</v>
      </c>
      <c r="D416" t="s">
        <v>272</v>
      </c>
      <c r="E416" t="s">
        <v>266</v>
      </c>
      <c r="AA416" t="s">
        <v>1440</v>
      </c>
      <c r="AB416" t="s">
        <v>40</v>
      </c>
      <c r="AC416" t="s">
        <v>1466</v>
      </c>
      <c r="AD416" t="s">
        <v>1046</v>
      </c>
      <c r="AE416" t="s">
        <v>272</v>
      </c>
    </row>
    <row r="417" spans="1:31" x14ac:dyDescent="0.25">
      <c r="A417" t="s">
        <v>746</v>
      </c>
      <c r="B417" t="s">
        <v>751</v>
      </c>
      <c r="C417" t="s">
        <v>39</v>
      </c>
      <c r="D417" t="s">
        <v>273</v>
      </c>
      <c r="E417" t="s">
        <v>266</v>
      </c>
      <c r="AA417" t="s">
        <v>1440</v>
      </c>
      <c r="AB417" t="s">
        <v>40</v>
      </c>
      <c r="AC417" t="s">
        <v>1468</v>
      </c>
      <c r="AD417" t="s">
        <v>1046</v>
      </c>
      <c r="AE417" t="s">
        <v>272</v>
      </c>
    </row>
    <row r="418" spans="1:31" x14ac:dyDescent="0.25">
      <c r="A418" t="s">
        <v>746</v>
      </c>
      <c r="B418" t="s">
        <v>753</v>
      </c>
      <c r="C418" t="s">
        <v>74</v>
      </c>
      <c r="D418" t="s">
        <v>273</v>
      </c>
      <c r="E418" t="s">
        <v>266</v>
      </c>
      <c r="AA418" t="s">
        <v>1440</v>
      </c>
      <c r="AB418" t="s">
        <v>40</v>
      </c>
      <c r="AC418" t="s">
        <v>1467</v>
      </c>
      <c r="AD418" t="s">
        <v>1046</v>
      </c>
      <c r="AE418" t="s">
        <v>272</v>
      </c>
    </row>
    <row r="419" spans="1:31" x14ac:dyDescent="0.25">
      <c r="A419" t="s">
        <v>754</v>
      </c>
      <c r="B419" t="s">
        <v>755</v>
      </c>
      <c r="C419" t="s">
        <v>74</v>
      </c>
      <c r="D419" t="s">
        <v>272</v>
      </c>
      <c r="E419" t="s">
        <v>266</v>
      </c>
      <c r="AA419" t="s">
        <v>1440</v>
      </c>
      <c r="AB419" t="s">
        <v>40</v>
      </c>
      <c r="AC419" t="s">
        <v>1441</v>
      </c>
      <c r="AD419" t="s">
        <v>1064</v>
      </c>
      <c r="AE419" t="s">
        <v>1442</v>
      </c>
    </row>
    <row r="420" spans="1:31" x14ac:dyDescent="0.25">
      <c r="A420" t="s">
        <v>754</v>
      </c>
      <c r="B420" t="s">
        <v>756</v>
      </c>
      <c r="C420" t="s">
        <v>74</v>
      </c>
      <c r="D420" t="s">
        <v>272</v>
      </c>
      <c r="E420" t="s">
        <v>266</v>
      </c>
      <c r="AA420" t="s">
        <v>1440</v>
      </c>
      <c r="AB420" t="s">
        <v>41</v>
      </c>
      <c r="AC420" t="s">
        <v>1469</v>
      </c>
      <c r="AD420" t="s">
        <v>1050</v>
      </c>
      <c r="AE420" t="s">
        <v>273</v>
      </c>
    </row>
    <row r="421" spans="1:31" x14ac:dyDescent="0.25">
      <c r="A421" t="s">
        <v>754</v>
      </c>
      <c r="B421" t="s">
        <v>757</v>
      </c>
      <c r="C421" t="s">
        <v>74</v>
      </c>
      <c r="D421" t="s">
        <v>272</v>
      </c>
      <c r="E421" t="s">
        <v>266</v>
      </c>
      <c r="AA421" t="s">
        <v>1440</v>
      </c>
      <c r="AB421" t="s">
        <v>41</v>
      </c>
      <c r="AC421" t="s">
        <v>1470</v>
      </c>
      <c r="AD421" t="s">
        <v>1046</v>
      </c>
      <c r="AE421" t="s">
        <v>272</v>
      </c>
    </row>
    <row r="422" spans="1:31" x14ac:dyDescent="0.25">
      <c r="A422" t="s">
        <v>754</v>
      </c>
      <c r="B422" t="s">
        <v>758</v>
      </c>
      <c r="C422" t="s">
        <v>74</v>
      </c>
      <c r="D422" t="s">
        <v>272</v>
      </c>
      <c r="E422" t="s">
        <v>266</v>
      </c>
      <c r="AA422" t="s">
        <v>1440</v>
      </c>
      <c r="AB422" t="s">
        <v>41</v>
      </c>
      <c r="AC422" t="s">
        <v>1471</v>
      </c>
      <c r="AD422" t="s">
        <v>1046</v>
      </c>
      <c r="AE422" t="s">
        <v>272</v>
      </c>
    </row>
    <row r="423" spans="1:31" x14ac:dyDescent="0.25">
      <c r="A423" t="s">
        <v>754</v>
      </c>
      <c r="B423" t="s">
        <v>759</v>
      </c>
      <c r="C423" t="s">
        <v>74</v>
      </c>
      <c r="D423" t="s">
        <v>272</v>
      </c>
      <c r="AA423" t="s">
        <v>1440</v>
      </c>
      <c r="AB423" t="s">
        <v>41</v>
      </c>
      <c r="AC423" t="s">
        <v>1472</v>
      </c>
      <c r="AD423" t="s">
        <v>1050</v>
      </c>
      <c r="AE423" t="s">
        <v>273</v>
      </c>
    </row>
    <row r="424" spans="1:31" x14ac:dyDescent="0.25">
      <c r="A424" t="s">
        <v>754</v>
      </c>
      <c r="B424" t="s">
        <v>760</v>
      </c>
      <c r="C424" t="s">
        <v>74</v>
      </c>
      <c r="D424" t="s">
        <v>273</v>
      </c>
      <c r="AA424" t="s">
        <v>1440</v>
      </c>
      <c r="AB424" t="s">
        <v>41</v>
      </c>
      <c r="AC424" t="s">
        <v>1473</v>
      </c>
      <c r="AD424" t="s">
        <v>1046</v>
      </c>
      <c r="AE424" t="s">
        <v>272</v>
      </c>
    </row>
    <row r="425" spans="1:31" x14ac:dyDescent="0.25">
      <c r="A425" t="s">
        <v>754</v>
      </c>
      <c r="B425" t="s">
        <v>761</v>
      </c>
      <c r="C425" t="s">
        <v>41</v>
      </c>
      <c r="D425" t="s">
        <v>273</v>
      </c>
      <c r="E425" t="s">
        <v>266</v>
      </c>
      <c r="AA425" t="s">
        <v>1440</v>
      </c>
      <c r="AB425" t="s">
        <v>41</v>
      </c>
      <c r="AC425" t="s">
        <v>1474</v>
      </c>
      <c r="AD425" t="s">
        <v>1046</v>
      </c>
      <c r="AE425" t="s">
        <v>272</v>
      </c>
    </row>
    <row r="426" spans="1:31" x14ac:dyDescent="0.25">
      <c r="A426" t="s">
        <v>754</v>
      </c>
      <c r="B426" t="s">
        <v>762</v>
      </c>
      <c r="C426" t="s">
        <v>41</v>
      </c>
      <c r="D426" t="s">
        <v>272</v>
      </c>
      <c r="E426" t="s">
        <v>266</v>
      </c>
      <c r="AA426" t="s">
        <v>1440</v>
      </c>
      <c r="AB426" t="s">
        <v>41</v>
      </c>
      <c r="AC426" t="s">
        <v>1475</v>
      </c>
      <c r="AD426" t="s">
        <v>1046</v>
      </c>
      <c r="AE426" t="s">
        <v>272</v>
      </c>
    </row>
    <row r="427" spans="1:31" x14ac:dyDescent="0.25">
      <c r="A427" t="s">
        <v>754</v>
      </c>
      <c r="B427" t="s">
        <v>763</v>
      </c>
      <c r="C427" t="s">
        <v>41</v>
      </c>
      <c r="D427" t="s">
        <v>272</v>
      </c>
      <c r="E427" t="s">
        <v>266</v>
      </c>
      <c r="AA427" t="s">
        <v>1440</v>
      </c>
      <c r="AB427" t="s">
        <v>41</v>
      </c>
      <c r="AC427" t="s">
        <v>1476</v>
      </c>
      <c r="AD427" t="s">
        <v>1046</v>
      </c>
      <c r="AE427" t="s">
        <v>272</v>
      </c>
    </row>
    <row r="428" spans="1:31" x14ac:dyDescent="0.25">
      <c r="A428" t="s">
        <v>754</v>
      </c>
      <c r="B428" t="s">
        <v>766</v>
      </c>
      <c r="C428" t="s">
        <v>41</v>
      </c>
      <c r="D428" t="s">
        <v>272</v>
      </c>
      <c r="AA428" t="s">
        <v>1440</v>
      </c>
      <c r="AB428" t="s">
        <v>41</v>
      </c>
      <c r="AC428" t="s">
        <v>1477</v>
      </c>
      <c r="AD428" t="s">
        <v>1046</v>
      </c>
      <c r="AE428" t="s">
        <v>272</v>
      </c>
    </row>
    <row r="429" spans="1:31" x14ac:dyDescent="0.25">
      <c r="A429" t="s">
        <v>754</v>
      </c>
      <c r="B429" t="s">
        <v>764</v>
      </c>
      <c r="C429" t="s">
        <v>51</v>
      </c>
      <c r="D429" t="s">
        <v>273</v>
      </c>
      <c r="AA429" t="s">
        <v>1440</v>
      </c>
      <c r="AB429" t="s">
        <v>41</v>
      </c>
      <c r="AC429" t="s">
        <v>1478</v>
      </c>
      <c r="AD429" t="s">
        <v>1050</v>
      </c>
      <c r="AE429" t="s">
        <v>273</v>
      </c>
    </row>
    <row r="430" spans="1:31" x14ac:dyDescent="0.25">
      <c r="A430" t="s">
        <v>754</v>
      </c>
      <c r="B430" t="s">
        <v>765</v>
      </c>
      <c r="C430" t="s">
        <v>51</v>
      </c>
      <c r="D430" t="s">
        <v>273</v>
      </c>
      <c r="AA430" t="s">
        <v>1440</v>
      </c>
      <c r="AB430" t="s">
        <v>41</v>
      </c>
      <c r="AC430" t="s">
        <v>1479</v>
      </c>
      <c r="AD430" t="s">
        <v>1046</v>
      </c>
      <c r="AE430" t="s">
        <v>272</v>
      </c>
    </row>
    <row r="431" spans="1:31" x14ac:dyDescent="0.25">
      <c r="A431" t="s">
        <v>767</v>
      </c>
      <c r="B431" t="s">
        <v>768</v>
      </c>
      <c r="C431" t="s">
        <v>74</v>
      </c>
      <c r="D431" t="s">
        <v>272</v>
      </c>
      <c r="E431" t="s">
        <v>266</v>
      </c>
      <c r="F431" t="s">
        <v>770</v>
      </c>
      <c r="AA431" t="s">
        <v>1440</v>
      </c>
      <c r="AB431" t="s">
        <v>41</v>
      </c>
      <c r="AC431" t="s">
        <v>1480</v>
      </c>
      <c r="AD431" t="s">
        <v>1050</v>
      </c>
      <c r="AE431" t="s">
        <v>273</v>
      </c>
    </row>
    <row r="432" spans="1:31" x14ac:dyDescent="0.25">
      <c r="A432" t="s">
        <v>767</v>
      </c>
      <c r="B432" t="s">
        <v>769</v>
      </c>
      <c r="C432" t="s">
        <v>74</v>
      </c>
      <c r="D432" t="s">
        <v>272</v>
      </c>
      <c r="E432" t="s">
        <v>266</v>
      </c>
      <c r="AA432" t="s">
        <v>1440</v>
      </c>
      <c r="AB432" t="s">
        <v>41</v>
      </c>
      <c r="AC432" t="s">
        <v>1481</v>
      </c>
      <c r="AD432" t="s">
        <v>1050</v>
      </c>
      <c r="AE432" t="s">
        <v>273</v>
      </c>
    </row>
    <row r="433" spans="1:31" x14ac:dyDescent="0.25">
      <c r="A433" t="s">
        <v>767</v>
      </c>
      <c r="B433" t="s">
        <v>771</v>
      </c>
      <c r="C433" t="s">
        <v>41</v>
      </c>
      <c r="D433" t="s">
        <v>272</v>
      </c>
      <c r="E433" t="s">
        <v>266</v>
      </c>
      <c r="AA433" t="s">
        <v>1440</v>
      </c>
      <c r="AB433" t="s">
        <v>41</v>
      </c>
      <c r="AC433" t="s">
        <v>743</v>
      </c>
      <c r="AD433" t="s">
        <v>1046</v>
      </c>
      <c r="AE433" t="s">
        <v>272</v>
      </c>
    </row>
    <row r="434" spans="1:31" x14ac:dyDescent="0.25">
      <c r="A434" t="s">
        <v>767</v>
      </c>
      <c r="B434" t="s">
        <v>772</v>
      </c>
      <c r="C434" t="s">
        <v>41</v>
      </c>
      <c r="D434" t="s">
        <v>272</v>
      </c>
      <c r="E434" t="s">
        <v>266</v>
      </c>
      <c r="AA434" t="s">
        <v>1440</v>
      </c>
      <c r="AB434" t="s">
        <v>41</v>
      </c>
      <c r="AC434" t="s">
        <v>1482</v>
      </c>
      <c r="AD434" t="s">
        <v>1046</v>
      </c>
      <c r="AE434" t="s">
        <v>272</v>
      </c>
    </row>
    <row r="435" spans="1:31" x14ac:dyDescent="0.25">
      <c r="A435" t="s">
        <v>767</v>
      </c>
      <c r="B435" t="s">
        <v>773</v>
      </c>
      <c r="C435" t="s">
        <v>41</v>
      </c>
      <c r="D435" t="s">
        <v>272</v>
      </c>
      <c r="AA435" t="s">
        <v>1440</v>
      </c>
      <c r="AB435" t="s">
        <v>41</v>
      </c>
      <c r="AC435" t="s">
        <v>1483</v>
      </c>
      <c r="AD435" t="s">
        <v>266</v>
      </c>
      <c r="AE435" t="s">
        <v>273</v>
      </c>
    </row>
    <row r="436" spans="1:31" x14ac:dyDescent="0.25">
      <c r="A436" t="s">
        <v>767</v>
      </c>
      <c r="B436" t="s">
        <v>774</v>
      </c>
      <c r="C436" t="s">
        <v>39</v>
      </c>
      <c r="D436" t="s">
        <v>273</v>
      </c>
      <c r="E436" t="s">
        <v>266</v>
      </c>
      <c r="AA436" t="s">
        <v>1440</v>
      </c>
      <c r="AB436" t="s">
        <v>41</v>
      </c>
      <c r="AC436" t="s">
        <v>1484</v>
      </c>
      <c r="AD436" t="s">
        <v>266</v>
      </c>
      <c r="AE436" t="s">
        <v>272</v>
      </c>
    </row>
    <row r="437" spans="1:31" x14ac:dyDescent="0.25">
      <c r="A437" t="s">
        <v>767</v>
      </c>
      <c r="B437" t="s">
        <v>775</v>
      </c>
      <c r="C437" t="s">
        <v>39</v>
      </c>
      <c r="D437" t="s">
        <v>272</v>
      </c>
      <c r="E437" t="s">
        <v>266</v>
      </c>
      <c r="AA437" t="s">
        <v>1440</v>
      </c>
      <c r="AB437" t="s">
        <v>41</v>
      </c>
      <c r="AC437" t="s">
        <v>1485</v>
      </c>
      <c r="AD437" t="s">
        <v>266</v>
      </c>
      <c r="AE437" t="s">
        <v>273</v>
      </c>
    </row>
    <row r="438" spans="1:31" x14ac:dyDescent="0.25">
      <c r="A438" t="s">
        <v>776</v>
      </c>
      <c r="B438" t="s">
        <v>777</v>
      </c>
      <c r="C438" t="s">
        <v>721</v>
      </c>
      <c r="D438" t="s">
        <v>273</v>
      </c>
      <c r="E438" t="s">
        <v>266</v>
      </c>
      <c r="AA438" t="s">
        <v>1440</v>
      </c>
      <c r="AB438" t="s">
        <v>41</v>
      </c>
      <c r="AC438" t="s">
        <v>1486</v>
      </c>
      <c r="AD438" t="s">
        <v>266</v>
      </c>
      <c r="AE438" t="s">
        <v>272</v>
      </c>
    </row>
    <row r="439" spans="1:31" x14ac:dyDescent="0.25">
      <c r="A439" t="s">
        <v>776</v>
      </c>
      <c r="B439" t="s">
        <v>778</v>
      </c>
      <c r="C439" t="s">
        <v>721</v>
      </c>
      <c r="D439" t="s">
        <v>273</v>
      </c>
      <c r="E439" t="s">
        <v>266</v>
      </c>
      <c r="AA439" t="s">
        <v>1440</v>
      </c>
      <c r="AB439" t="s">
        <v>41</v>
      </c>
      <c r="AC439" t="s">
        <v>1487</v>
      </c>
      <c r="AD439" t="s">
        <v>266</v>
      </c>
      <c r="AE439" t="s">
        <v>273</v>
      </c>
    </row>
    <row r="440" spans="1:31" x14ac:dyDescent="0.25">
      <c r="A440" t="s">
        <v>776</v>
      </c>
      <c r="B440" t="s">
        <v>779</v>
      </c>
      <c r="C440" t="s">
        <v>721</v>
      </c>
      <c r="D440" t="s">
        <v>272</v>
      </c>
      <c r="E440" t="s">
        <v>266</v>
      </c>
      <c r="AA440" t="s">
        <v>1440</v>
      </c>
      <c r="AB440" t="s">
        <v>41</v>
      </c>
      <c r="AC440" t="s">
        <v>1488</v>
      </c>
      <c r="AD440" t="s">
        <v>266</v>
      </c>
      <c r="AE440" t="s">
        <v>273</v>
      </c>
    </row>
    <row r="441" spans="1:31" x14ac:dyDescent="0.25">
      <c r="A441" t="s">
        <v>776</v>
      </c>
      <c r="B441" t="s">
        <v>780</v>
      </c>
      <c r="C441" t="s">
        <v>721</v>
      </c>
      <c r="D441" t="s">
        <v>272</v>
      </c>
      <c r="E441" t="s">
        <v>266</v>
      </c>
      <c r="AA441" t="s">
        <v>1440</v>
      </c>
      <c r="AB441" t="s">
        <v>41</v>
      </c>
      <c r="AC441" t="s">
        <v>1489</v>
      </c>
      <c r="AD441" t="s">
        <v>266</v>
      </c>
      <c r="AE441" t="s">
        <v>273</v>
      </c>
    </row>
    <row r="442" spans="1:31" x14ac:dyDescent="0.25">
      <c r="A442" t="s">
        <v>776</v>
      </c>
      <c r="B442" t="s">
        <v>781</v>
      </c>
      <c r="C442" t="s">
        <v>721</v>
      </c>
      <c r="D442" t="s">
        <v>272</v>
      </c>
      <c r="E442" t="s">
        <v>266</v>
      </c>
      <c r="AA442" t="s">
        <v>1440</v>
      </c>
      <c r="AB442" t="s">
        <v>41</v>
      </c>
      <c r="AC442" t="s">
        <v>1490</v>
      </c>
      <c r="AD442" t="s">
        <v>266</v>
      </c>
      <c r="AE442" t="s">
        <v>272</v>
      </c>
    </row>
    <row r="443" spans="1:31" x14ac:dyDescent="0.25">
      <c r="A443" t="s">
        <v>776</v>
      </c>
      <c r="B443" t="s">
        <v>782</v>
      </c>
      <c r="C443" t="s">
        <v>721</v>
      </c>
      <c r="D443" t="s">
        <v>273</v>
      </c>
      <c r="E443" t="s">
        <v>266</v>
      </c>
      <c r="AA443" t="s">
        <v>1440</v>
      </c>
      <c r="AB443" t="s">
        <v>41</v>
      </c>
      <c r="AC443" t="s">
        <v>1491</v>
      </c>
      <c r="AD443" t="s">
        <v>266</v>
      </c>
      <c r="AE443" t="s">
        <v>272</v>
      </c>
    </row>
    <row r="444" spans="1:31" x14ac:dyDescent="0.25">
      <c r="A444" t="s">
        <v>776</v>
      </c>
      <c r="B444" t="s">
        <v>783</v>
      </c>
      <c r="C444" t="s">
        <v>721</v>
      </c>
      <c r="D444" t="s">
        <v>273</v>
      </c>
      <c r="E444" t="s">
        <v>266</v>
      </c>
      <c r="AA444" t="s">
        <v>1440</v>
      </c>
      <c r="AB444" t="s">
        <v>71</v>
      </c>
      <c r="AC444" t="s">
        <v>1492</v>
      </c>
      <c r="AD444" t="s">
        <v>1046</v>
      </c>
      <c r="AE444" t="s">
        <v>272</v>
      </c>
    </row>
    <row r="445" spans="1:31" x14ac:dyDescent="0.25">
      <c r="A445" t="s">
        <v>784</v>
      </c>
      <c r="B445" t="s">
        <v>785</v>
      </c>
      <c r="C445" t="s">
        <v>721</v>
      </c>
      <c r="D445" t="s">
        <v>272</v>
      </c>
      <c r="E445" t="s">
        <v>266</v>
      </c>
      <c r="AA445" t="s">
        <v>1440</v>
      </c>
      <c r="AB445" t="s">
        <v>71</v>
      </c>
      <c r="AC445" t="s">
        <v>1493</v>
      </c>
      <c r="AD445" t="s">
        <v>1050</v>
      </c>
      <c r="AE445" t="s">
        <v>273</v>
      </c>
    </row>
    <row r="446" spans="1:31" x14ac:dyDescent="0.25">
      <c r="A446" t="s">
        <v>784</v>
      </c>
      <c r="B446" t="s">
        <v>786</v>
      </c>
      <c r="C446" t="s">
        <v>721</v>
      </c>
      <c r="D446" t="s">
        <v>272</v>
      </c>
      <c r="E446" t="s">
        <v>266</v>
      </c>
      <c r="AA446" t="s">
        <v>1440</v>
      </c>
      <c r="AB446" t="s">
        <v>71</v>
      </c>
      <c r="AC446" t="s">
        <v>1494</v>
      </c>
      <c r="AD446" t="s">
        <v>1050</v>
      </c>
      <c r="AE446" t="s">
        <v>273</v>
      </c>
    </row>
    <row r="447" spans="1:31" x14ac:dyDescent="0.25">
      <c r="A447" t="s">
        <v>784</v>
      </c>
      <c r="B447" t="s">
        <v>787</v>
      </c>
      <c r="C447" t="s">
        <v>721</v>
      </c>
      <c r="D447" t="s">
        <v>273</v>
      </c>
      <c r="E447" t="s">
        <v>266</v>
      </c>
      <c r="AA447" t="s">
        <v>1440</v>
      </c>
      <c r="AB447" t="s">
        <v>71</v>
      </c>
      <c r="AC447" t="s">
        <v>1495</v>
      </c>
      <c r="AD447" t="s">
        <v>1050</v>
      </c>
      <c r="AE447" t="s">
        <v>273</v>
      </c>
    </row>
    <row r="448" spans="1:31" x14ac:dyDescent="0.25">
      <c r="A448" t="s">
        <v>784</v>
      </c>
      <c r="B448" t="s">
        <v>788</v>
      </c>
      <c r="C448" t="s">
        <v>721</v>
      </c>
      <c r="D448" t="s">
        <v>272</v>
      </c>
      <c r="E448" t="s">
        <v>266</v>
      </c>
      <c r="AA448" t="s">
        <v>1440</v>
      </c>
      <c r="AB448" t="s">
        <v>71</v>
      </c>
      <c r="AC448" t="s">
        <v>1496</v>
      </c>
      <c r="AD448" t="s">
        <v>1046</v>
      </c>
      <c r="AE448" t="s">
        <v>272</v>
      </c>
    </row>
    <row r="449" spans="1:31" x14ac:dyDescent="0.25">
      <c r="A449" t="s">
        <v>784</v>
      </c>
      <c r="B449" t="s">
        <v>789</v>
      </c>
      <c r="C449" t="s">
        <v>721</v>
      </c>
      <c r="D449" t="s">
        <v>272</v>
      </c>
      <c r="E449" t="s">
        <v>266</v>
      </c>
      <c r="AA449" t="s">
        <v>1440</v>
      </c>
      <c r="AB449" t="s">
        <v>71</v>
      </c>
      <c r="AC449" t="s">
        <v>1497</v>
      </c>
      <c r="AD449" t="s">
        <v>1050</v>
      </c>
      <c r="AE449" t="s">
        <v>273</v>
      </c>
    </row>
    <row r="450" spans="1:31" x14ac:dyDescent="0.25">
      <c r="A450" t="s">
        <v>790</v>
      </c>
      <c r="B450" t="s">
        <v>791</v>
      </c>
      <c r="C450" t="s">
        <v>99</v>
      </c>
      <c r="D450" t="s">
        <v>272</v>
      </c>
      <c r="E450" t="s">
        <v>266</v>
      </c>
      <c r="AA450" t="s">
        <v>1440</v>
      </c>
      <c r="AB450" t="s">
        <v>71</v>
      </c>
      <c r="AC450" t="s">
        <v>1498</v>
      </c>
      <c r="AD450" t="s">
        <v>1050</v>
      </c>
      <c r="AE450" t="s">
        <v>273</v>
      </c>
    </row>
    <row r="451" spans="1:31" x14ac:dyDescent="0.25">
      <c r="A451" t="s">
        <v>790</v>
      </c>
      <c r="B451" t="s">
        <v>792</v>
      </c>
      <c r="C451" t="s">
        <v>99</v>
      </c>
      <c r="D451" t="s">
        <v>272</v>
      </c>
      <c r="E451" t="s">
        <v>266</v>
      </c>
      <c r="AA451" t="s">
        <v>1440</v>
      </c>
      <c r="AB451" t="s">
        <v>1499</v>
      </c>
      <c r="AC451" t="s">
        <v>1501</v>
      </c>
      <c r="AD451" t="s">
        <v>1046</v>
      </c>
      <c r="AE451" t="s">
        <v>272</v>
      </c>
    </row>
    <row r="452" spans="1:31" x14ac:dyDescent="0.25">
      <c r="A452" t="s">
        <v>790</v>
      </c>
      <c r="B452" t="s">
        <v>793</v>
      </c>
      <c r="C452" t="s">
        <v>99</v>
      </c>
      <c r="D452" t="s">
        <v>272</v>
      </c>
      <c r="E452" t="s">
        <v>266</v>
      </c>
      <c r="AA452" t="s">
        <v>1440</v>
      </c>
      <c r="AB452" t="s">
        <v>1499</v>
      </c>
      <c r="AC452" t="s">
        <v>1502</v>
      </c>
      <c r="AD452" t="s">
        <v>1046</v>
      </c>
      <c r="AE452" t="s">
        <v>272</v>
      </c>
    </row>
    <row r="453" spans="1:31" x14ac:dyDescent="0.25">
      <c r="A453" t="s">
        <v>790</v>
      </c>
      <c r="B453" t="s">
        <v>794</v>
      </c>
      <c r="C453" t="s">
        <v>99</v>
      </c>
      <c r="D453" t="s">
        <v>272</v>
      </c>
      <c r="AA453" t="s">
        <v>1440</v>
      </c>
      <c r="AB453" t="s">
        <v>1499</v>
      </c>
      <c r="AC453" t="s">
        <v>1503</v>
      </c>
      <c r="AD453" t="s">
        <v>1046</v>
      </c>
      <c r="AE453" t="s">
        <v>272</v>
      </c>
    </row>
    <row r="454" spans="1:31" x14ac:dyDescent="0.25">
      <c r="A454" t="s">
        <v>790</v>
      </c>
      <c r="B454" t="s">
        <v>795</v>
      </c>
      <c r="C454" t="s">
        <v>99</v>
      </c>
      <c r="D454" t="s">
        <v>273</v>
      </c>
      <c r="AA454" t="s">
        <v>1440</v>
      </c>
      <c r="AB454" t="s">
        <v>1499</v>
      </c>
      <c r="AC454" t="s">
        <v>1504</v>
      </c>
      <c r="AD454" t="s">
        <v>1046</v>
      </c>
      <c r="AE454" t="s">
        <v>272</v>
      </c>
    </row>
    <row r="455" spans="1:31" x14ac:dyDescent="0.25">
      <c r="A455" t="s">
        <v>790</v>
      </c>
      <c r="B455" t="s">
        <v>796</v>
      </c>
      <c r="C455" t="s">
        <v>800</v>
      </c>
      <c r="D455" t="s">
        <v>273</v>
      </c>
      <c r="E455" t="s">
        <v>266</v>
      </c>
      <c r="AA455" t="s">
        <v>1440</v>
      </c>
      <c r="AB455" t="s">
        <v>1499</v>
      </c>
      <c r="AC455" t="s">
        <v>1505</v>
      </c>
      <c r="AD455" t="s">
        <v>1046</v>
      </c>
      <c r="AE455" t="s">
        <v>272</v>
      </c>
    </row>
    <row r="456" spans="1:31" x14ac:dyDescent="0.25">
      <c r="A456" t="s">
        <v>790</v>
      </c>
      <c r="B456" t="s">
        <v>797</v>
      </c>
      <c r="C456" t="s">
        <v>800</v>
      </c>
      <c r="D456" t="s">
        <v>272</v>
      </c>
      <c r="E456" t="s">
        <v>266</v>
      </c>
      <c r="AA456" t="s">
        <v>1440</v>
      </c>
      <c r="AB456" t="s">
        <v>1499</v>
      </c>
      <c r="AC456" t="s">
        <v>1506</v>
      </c>
      <c r="AD456" t="s">
        <v>1046</v>
      </c>
      <c r="AE456" t="s">
        <v>272</v>
      </c>
    </row>
    <row r="457" spans="1:31" x14ac:dyDescent="0.25">
      <c r="A457" t="s">
        <v>790</v>
      </c>
      <c r="B457" t="s">
        <v>798</v>
      </c>
      <c r="C457" t="s">
        <v>800</v>
      </c>
      <c r="D457" t="s">
        <v>272</v>
      </c>
      <c r="E457" t="s">
        <v>266</v>
      </c>
      <c r="AA457" t="s">
        <v>1440</v>
      </c>
      <c r="AB457" t="s">
        <v>1499</v>
      </c>
      <c r="AC457" t="s">
        <v>1500</v>
      </c>
      <c r="AD457" t="s">
        <v>1064</v>
      </c>
      <c r="AE457" t="s">
        <v>1064</v>
      </c>
    </row>
    <row r="458" spans="1:31" x14ac:dyDescent="0.25">
      <c r="A458" t="s">
        <v>790</v>
      </c>
      <c r="B458" t="s">
        <v>799</v>
      </c>
      <c r="C458" t="s">
        <v>800</v>
      </c>
      <c r="D458" t="s">
        <v>273</v>
      </c>
      <c r="E458" t="s">
        <v>266</v>
      </c>
      <c r="AA458" t="s">
        <v>1440</v>
      </c>
      <c r="AB458" t="s">
        <v>1230</v>
      </c>
      <c r="AC458" t="s">
        <v>1507</v>
      </c>
      <c r="AD458" t="s">
        <v>266</v>
      </c>
      <c r="AE458" t="s">
        <v>272</v>
      </c>
    </row>
    <row r="459" spans="1:31" x14ac:dyDescent="0.25">
      <c r="A459" t="s">
        <v>801</v>
      </c>
      <c r="B459" t="s">
        <v>802</v>
      </c>
      <c r="C459" t="s">
        <v>821</v>
      </c>
      <c r="D459" t="s">
        <v>272</v>
      </c>
      <c r="E459" t="s">
        <v>266</v>
      </c>
      <c r="AA459" t="s">
        <v>1508</v>
      </c>
      <c r="AB459" t="s">
        <v>40</v>
      </c>
      <c r="AC459" t="s">
        <v>1511</v>
      </c>
      <c r="AD459" t="s">
        <v>1050</v>
      </c>
      <c r="AE459" t="s">
        <v>273</v>
      </c>
    </row>
    <row r="460" spans="1:31" x14ac:dyDescent="0.25">
      <c r="A460" t="s">
        <v>801</v>
      </c>
      <c r="B460" t="s">
        <v>803</v>
      </c>
      <c r="C460" t="s">
        <v>821</v>
      </c>
      <c r="D460" t="s">
        <v>273</v>
      </c>
      <c r="E460" t="s">
        <v>266</v>
      </c>
      <c r="AA460" t="s">
        <v>1508</v>
      </c>
      <c r="AB460" t="s">
        <v>40</v>
      </c>
      <c r="AC460" t="s">
        <v>1513</v>
      </c>
      <c r="AD460" t="s">
        <v>1050</v>
      </c>
      <c r="AE460" t="s">
        <v>273</v>
      </c>
    </row>
    <row r="461" spans="1:31" x14ac:dyDescent="0.25">
      <c r="A461" t="s">
        <v>801</v>
      </c>
      <c r="B461" t="s">
        <v>804</v>
      </c>
      <c r="C461" t="s">
        <v>821</v>
      </c>
      <c r="D461" t="s">
        <v>272</v>
      </c>
      <c r="AA461" t="s">
        <v>1508</v>
      </c>
      <c r="AB461" t="s">
        <v>40</v>
      </c>
      <c r="AC461" t="s">
        <v>1515</v>
      </c>
      <c r="AD461" t="s">
        <v>1050</v>
      </c>
      <c r="AE461" t="s">
        <v>273</v>
      </c>
    </row>
    <row r="462" spans="1:31" x14ac:dyDescent="0.25">
      <c r="A462" t="s">
        <v>801</v>
      </c>
      <c r="B462" t="s">
        <v>805</v>
      </c>
      <c r="C462" t="s">
        <v>821</v>
      </c>
      <c r="D462" t="s">
        <v>273</v>
      </c>
      <c r="AA462" t="s">
        <v>1508</v>
      </c>
      <c r="AB462" t="s">
        <v>40</v>
      </c>
      <c r="AC462" t="s">
        <v>1516</v>
      </c>
      <c r="AD462" t="s">
        <v>1050</v>
      </c>
      <c r="AE462" t="s">
        <v>273</v>
      </c>
    </row>
    <row r="463" spans="1:31" x14ac:dyDescent="0.25">
      <c r="A463" t="s">
        <v>801</v>
      </c>
      <c r="B463" t="s">
        <v>806</v>
      </c>
      <c r="C463" t="s">
        <v>74</v>
      </c>
      <c r="D463" t="s">
        <v>273</v>
      </c>
      <c r="E463" t="s">
        <v>266</v>
      </c>
      <c r="AA463" t="s">
        <v>1508</v>
      </c>
      <c r="AB463" t="s">
        <v>40</v>
      </c>
      <c r="AC463" t="s">
        <v>1514</v>
      </c>
      <c r="AD463" t="s">
        <v>1046</v>
      </c>
      <c r="AE463" t="s">
        <v>272</v>
      </c>
    </row>
    <row r="464" spans="1:31" x14ac:dyDescent="0.25">
      <c r="A464" t="s">
        <v>801</v>
      </c>
      <c r="B464" t="s">
        <v>807</v>
      </c>
      <c r="C464" t="s">
        <v>74</v>
      </c>
      <c r="D464" t="s">
        <v>273</v>
      </c>
      <c r="E464" t="s">
        <v>266</v>
      </c>
      <c r="AA464" t="s">
        <v>1508</v>
      </c>
      <c r="AB464" t="s">
        <v>40</v>
      </c>
      <c r="AC464" t="s">
        <v>1517</v>
      </c>
      <c r="AD464" t="s">
        <v>1050</v>
      </c>
      <c r="AE464" t="s">
        <v>273</v>
      </c>
    </row>
    <row r="465" spans="1:31" x14ac:dyDescent="0.25">
      <c r="A465" t="s">
        <v>801</v>
      </c>
      <c r="B465" t="s">
        <v>808</v>
      </c>
      <c r="C465" t="s">
        <v>74</v>
      </c>
      <c r="D465" t="s">
        <v>272</v>
      </c>
      <c r="E465" t="s">
        <v>266</v>
      </c>
      <c r="AA465" t="s">
        <v>1508</v>
      </c>
      <c r="AB465" t="s">
        <v>40</v>
      </c>
      <c r="AC465" t="s">
        <v>1518</v>
      </c>
      <c r="AD465" t="s">
        <v>1050</v>
      </c>
      <c r="AE465" t="s">
        <v>273</v>
      </c>
    </row>
    <row r="466" spans="1:31" x14ac:dyDescent="0.25">
      <c r="A466" t="s">
        <v>801</v>
      </c>
      <c r="B466" t="s">
        <v>809</v>
      </c>
      <c r="C466" t="s">
        <v>74</v>
      </c>
      <c r="D466" t="s">
        <v>272</v>
      </c>
      <c r="AA466" t="s">
        <v>1508</v>
      </c>
      <c r="AB466" t="s">
        <v>40</v>
      </c>
      <c r="AC466" t="s">
        <v>1519</v>
      </c>
      <c r="AD466" t="s">
        <v>1050</v>
      </c>
      <c r="AE466" t="s">
        <v>273</v>
      </c>
    </row>
    <row r="467" spans="1:31" x14ac:dyDescent="0.25">
      <c r="A467" t="s">
        <v>801</v>
      </c>
      <c r="B467" t="s">
        <v>810</v>
      </c>
      <c r="C467" t="s">
        <v>74</v>
      </c>
      <c r="D467" t="s">
        <v>272</v>
      </c>
      <c r="AA467" t="s">
        <v>1508</v>
      </c>
      <c r="AB467" t="s">
        <v>40</v>
      </c>
      <c r="AC467" t="s">
        <v>1520</v>
      </c>
      <c r="AD467" t="s">
        <v>1046</v>
      </c>
      <c r="AE467" t="s">
        <v>272</v>
      </c>
    </row>
    <row r="468" spans="1:31" x14ac:dyDescent="0.25">
      <c r="A468" t="s">
        <v>801</v>
      </c>
      <c r="B468" t="s">
        <v>811</v>
      </c>
      <c r="C468" t="s">
        <v>42</v>
      </c>
      <c r="D468" t="s">
        <v>272</v>
      </c>
      <c r="E468" t="s">
        <v>266</v>
      </c>
      <c r="AA468" t="s">
        <v>1508</v>
      </c>
      <c r="AB468" t="s">
        <v>40</v>
      </c>
      <c r="AC468" t="s">
        <v>1521</v>
      </c>
      <c r="AD468" t="s">
        <v>1046</v>
      </c>
      <c r="AE468" t="s">
        <v>272</v>
      </c>
    </row>
    <row r="469" spans="1:31" x14ac:dyDescent="0.25">
      <c r="A469" t="s">
        <v>801</v>
      </c>
      <c r="B469" t="s">
        <v>812</v>
      </c>
      <c r="C469" t="s">
        <v>42</v>
      </c>
      <c r="D469" t="s">
        <v>272</v>
      </c>
      <c r="AA469" t="s">
        <v>1508</v>
      </c>
      <c r="AB469" t="s">
        <v>40</v>
      </c>
      <c r="AC469" t="s">
        <v>1522</v>
      </c>
      <c r="AD469" t="s">
        <v>1046</v>
      </c>
      <c r="AE469" t="s">
        <v>272</v>
      </c>
    </row>
    <row r="470" spans="1:31" x14ac:dyDescent="0.25">
      <c r="A470" t="s">
        <v>801</v>
      </c>
      <c r="B470" t="s">
        <v>813</v>
      </c>
      <c r="C470" t="s">
        <v>42</v>
      </c>
      <c r="D470" t="s">
        <v>272</v>
      </c>
      <c r="AA470" t="s">
        <v>1508</v>
      </c>
      <c r="AB470" t="s">
        <v>40</v>
      </c>
      <c r="AC470" t="s">
        <v>760</v>
      </c>
      <c r="AD470" t="s">
        <v>1050</v>
      </c>
      <c r="AE470" t="s">
        <v>273</v>
      </c>
    </row>
    <row r="471" spans="1:31" x14ac:dyDescent="0.25">
      <c r="A471" t="s">
        <v>801</v>
      </c>
      <c r="B471" t="s">
        <v>814</v>
      </c>
      <c r="C471" t="s">
        <v>41</v>
      </c>
      <c r="D471" t="s">
        <v>272</v>
      </c>
      <c r="E471" t="s">
        <v>266</v>
      </c>
      <c r="AA471" t="s">
        <v>1508</v>
      </c>
      <c r="AB471" t="s">
        <v>40</v>
      </c>
      <c r="AC471" t="s">
        <v>1523</v>
      </c>
      <c r="AD471" t="s">
        <v>1046</v>
      </c>
      <c r="AE471" t="s">
        <v>272</v>
      </c>
    </row>
    <row r="472" spans="1:31" x14ac:dyDescent="0.25">
      <c r="A472" t="s">
        <v>801</v>
      </c>
      <c r="B472" t="s">
        <v>815</v>
      </c>
      <c r="C472" t="s">
        <v>41</v>
      </c>
      <c r="D472" t="s">
        <v>272</v>
      </c>
      <c r="AA472" t="s">
        <v>1508</v>
      </c>
      <c r="AB472" t="s">
        <v>40</v>
      </c>
      <c r="AC472" t="s">
        <v>1524</v>
      </c>
      <c r="AD472" t="s">
        <v>1050</v>
      </c>
      <c r="AE472" t="s">
        <v>273</v>
      </c>
    </row>
    <row r="473" spans="1:31" x14ac:dyDescent="0.25">
      <c r="A473" t="s">
        <v>801</v>
      </c>
      <c r="B473" t="s">
        <v>816</v>
      </c>
      <c r="C473" t="s">
        <v>41</v>
      </c>
      <c r="D473" t="s">
        <v>272</v>
      </c>
      <c r="AA473" t="s">
        <v>1508</v>
      </c>
      <c r="AB473" t="s">
        <v>40</v>
      </c>
      <c r="AC473" t="s">
        <v>1525</v>
      </c>
      <c r="AD473" t="s">
        <v>1050</v>
      </c>
      <c r="AE473" t="s">
        <v>273</v>
      </c>
    </row>
    <row r="474" spans="1:31" x14ac:dyDescent="0.25">
      <c r="A474" t="s">
        <v>801</v>
      </c>
      <c r="B474" t="s">
        <v>817</v>
      </c>
      <c r="C474" t="s">
        <v>41</v>
      </c>
      <c r="D474" t="s">
        <v>272</v>
      </c>
      <c r="AA474" t="s">
        <v>1508</v>
      </c>
      <c r="AB474" t="s">
        <v>40</v>
      </c>
      <c r="AC474" t="s">
        <v>1512</v>
      </c>
      <c r="AD474" t="s">
        <v>266</v>
      </c>
      <c r="AE474" t="s">
        <v>272</v>
      </c>
    </row>
    <row r="475" spans="1:31" x14ac:dyDescent="0.25">
      <c r="A475" t="s">
        <v>801</v>
      </c>
      <c r="B475" t="s">
        <v>818</v>
      </c>
      <c r="C475" t="s">
        <v>41</v>
      </c>
      <c r="D475" t="s">
        <v>272</v>
      </c>
      <c r="AA475" t="s">
        <v>1508</v>
      </c>
      <c r="AB475" t="s">
        <v>40</v>
      </c>
      <c r="AC475" t="s">
        <v>1509</v>
      </c>
      <c r="AD475" t="s">
        <v>266</v>
      </c>
      <c r="AE475" t="s">
        <v>272</v>
      </c>
    </row>
    <row r="476" spans="1:31" x14ac:dyDescent="0.25">
      <c r="A476" t="s">
        <v>801</v>
      </c>
      <c r="B476" t="s">
        <v>819</v>
      </c>
      <c r="C476" t="s">
        <v>51</v>
      </c>
      <c r="D476" t="s">
        <v>273</v>
      </c>
      <c r="AA476" t="s">
        <v>1508</v>
      </c>
      <c r="AB476" t="s">
        <v>40</v>
      </c>
      <c r="AC476" t="s">
        <v>1510</v>
      </c>
      <c r="AD476" t="s">
        <v>266</v>
      </c>
      <c r="AE476" t="s">
        <v>272</v>
      </c>
    </row>
    <row r="477" spans="1:31" x14ac:dyDescent="0.25">
      <c r="A477" t="s">
        <v>801</v>
      </c>
      <c r="B477" t="s">
        <v>820</v>
      </c>
      <c r="C477" t="s">
        <v>51</v>
      </c>
      <c r="D477" t="s">
        <v>272</v>
      </c>
      <c r="AA477" t="s">
        <v>1508</v>
      </c>
      <c r="AB477" t="s">
        <v>41</v>
      </c>
      <c r="AC477" t="s">
        <v>1529</v>
      </c>
      <c r="AD477" t="s">
        <v>1046</v>
      </c>
      <c r="AE477" t="s">
        <v>272</v>
      </c>
    </row>
    <row r="478" spans="1:31" x14ac:dyDescent="0.25">
      <c r="A478" t="s">
        <v>822</v>
      </c>
      <c r="B478" t="s">
        <v>823</v>
      </c>
      <c r="C478" t="s">
        <v>41</v>
      </c>
      <c r="D478" t="s">
        <v>272</v>
      </c>
      <c r="E478" t="s">
        <v>266</v>
      </c>
      <c r="AA478" t="s">
        <v>1508</v>
      </c>
      <c r="AB478" t="s">
        <v>41</v>
      </c>
      <c r="AC478" t="s">
        <v>1530</v>
      </c>
      <c r="AD478" t="s">
        <v>1046</v>
      </c>
      <c r="AE478" t="s">
        <v>272</v>
      </c>
    </row>
    <row r="479" spans="1:31" x14ac:dyDescent="0.25">
      <c r="A479" t="s">
        <v>822</v>
      </c>
      <c r="B479" t="s">
        <v>824</v>
      </c>
      <c r="C479" t="s">
        <v>41</v>
      </c>
      <c r="D479" t="s">
        <v>272</v>
      </c>
      <c r="E479" t="s">
        <v>266</v>
      </c>
      <c r="AA479" t="s">
        <v>1508</v>
      </c>
      <c r="AB479" t="s">
        <v>41</v>
      </c>
      <c r="AC479" t="s">
        <v>1531</v>
      </c>
      <c r="AD479" t="s">
        <v>1046</v>
      </c>
      <c r="AE479" t="s">
        <v>272</v>
      </c>
    </row>
    <row r="480" spans="1:31" x14ac:dyDescent="0.25">
      <c r="A480" t="s">
        <v>822</v>
      </c>
      <c r="B480" t="s">
        <v>825</v>
      </c>
      <c r="C480" t="s">
        <v>41</v>
      </c>
      <c r="D480" t="s">
        <v>272</v>
      </c>
      <c r="E480" t="s">
        <v>266</v>
      </c>
      <c r="AA480" t="s">
        <v>1508</v>
      </c>
      <c r="AB480" t="s">
        <v>41</v>
      </c>
      <c r="AC480" t="s">
        <v>1532</v>
      </c>
      <c r="AD480" t="s">
        <v>1050</v>
      </c>
      <c r="AE480" t="s">
        <v>273</v>
      </c>
    </row>
    <row r="481" spans="1:31" x14ac:dyDescent="0.25">
      <c r="A481" t="s">
        <v>822</v>
      </c>
      <c r="B481" t="s">
        <v>826</v>
      </c>
      <c r="C481" t="s">
        <v>41</v>
      </c>
      <c r="D481" t="s">
        <v>273</v>
      </c>
      <c r="E481" t="s">
        <v>266</v>
      </c>
      <c r="AA481" t="s">
        <v>1508</v>
      </c>
      <c r="AB481" t="s">
        <v>41</v>
      </c>
      <c r="AC481" t="s">
        <v>766</v>
      </c>
      <c r="AD481" t="s">
        <v>1046</v>
      </c>
      <c r="AE481" t="s">
        <v>272</v>
      </c>
    </row>
    <row r="482" spans="1:31" x14ac:dyDescent="0.25">
      <c r="A482" t="s">
        <v>822</v>
      </c>
      <c r="B482" t="s">
        <v>847</v>
      </c>
      <c r="C482" t="s">
        <v>41</v>
      </c>
      <c r="D482" t="s">
        <v>273</v>
      </c>
      <c r="AA482" t="s">
        <v>1508</v>
      </c>
      <c r="AB482" t="s">
        <v>41</v>
      </c>
      <c r="AC482" t="s">
        <v>1533</v>
      </c>
      <c r="AD482" t="s">
        <v>1050</v>
      </c>
      <c r="AE482" t="s">
        <v>273</v>
      </c>
    </row>
    <row r="483" spans="1:31" x14ac:dyDescent="0.25">
      <c r="A483" t="s">
        <v>822</v>
      </c>
      <c r="B483" t="s">
        <v>837</v>
      </c>
      <c r="C483" t="s">
        <v>41</v>
      </c>
      <c r="D483" t="s">
        <v>273</v>
      </c>
      <c r="AA483" t="s">
        <v>1508</v>
      </c>
      <c r="AB483" t="s">
        <v>41</v>
      </c>
      <c r="AC483" t="s">
        <v>1534</v>
      </c>
      <c r="AD483" t="s">
        <v>1046</v>
      </c>
      <c r="AE483" t="s">
        <v>272</v>
      </c>
    </row>
    <row r="484" spans="1:31" x14ac:dyDescent="0.25">
      <c r="A484" t="s">
        <v>822</v>
      </c>
      <c r="B484" t="s">
        <v>827</v>
      </c>
      <c r="C484" t="s">
        <v>848</v>
      </c>
      <c r="D484" t="s">
        <v>273</v>
      </c>
      <c r="E484" t="s">
        <v>266</v>
      </c>
      <c r="AA484" t="s">
        <v>1508</v>
      </c>
      <c r="AB484" t="s">
        <v>41</v>
      </c>
      <c r="AC484" t="s">
        <v>1535</v>
      </c>
      <c r="AD484" t="s">
        <v>1050</v>
      </c>
      <c r="AE484" t="s">
        <v>273</v>
      </c>
    </row>
    <row r="485" spans="1:31" x14ac:dyDescent="0.25">
      <c r="A485" t="s">
        <v>822</v>
      </c>
      <c r="B485" t="s">
        <v>828</v>
      </c>
      <c r="C485" t="s">
        <v>848</v>
      </c>
      <c r="D485" t="s">
        <v>272</v>
      </c>
      <c r="E485" t="s">
        <v>266</v>
      </c>
      <c r="AA485" t="s">
        <v>1508</v>
      </c>
      <c r="AB485" t="s">
        <v>41</v>
      </c>
      <c r="AC485" t="s">
        <v>1536</v>
      </c>
      <c r="AD485" t="s">
        <v>1046</v>
      </c>
      <c r="AE485" t="s">
        <v>272</v>
      </c>
    </row>
    <row r="486" spans="1:31" x14ac:dyDescent="0.25">
      <c r="A486" t="s">
        <v>822</v>
      </c>
      <c r="B486" t="s">
        <v>829</v>
      </c>
      <c r="C486" t="s">
        <v>848</v>
      </c>
      <c r="D486" t="s">
        <v>273</v>
      </c>
      <c r="AA486" t="s">
        <v>1508</v>
      </c>
      <c r="AB486" t="s">
        <v>41</v>
      </c>
      <c r="AC486" t="s">
        <v>1537</v>
      </c>
      <c r="AD486" t="s">
        <v>1050</v>
      </c>
      <c r="AE486" t="s">
        <v>273</v>
      </c>
    </row>
    <row r="487" spans="1:31" x14ac:dyDescent="0.25">
      <c r="A487" t="s">
        <v>822</v>
      </c>
      <c r="B487" t="s">
        <v>830</v>
      </c>
      <c r="C487" t="s">
        <v>848</v>
      </c>
      <c r="D487" t="s">
        <v>272</v>
      </c>
      <c r="AA487" t="s">
        <v>1508</v>
      </c>
      <c r="AB487" t="s">
        <v>41</v>
      </c>
      <c r="AC487" t="s">
        <v>1526</v>
      </c>
      <c r="AD487" t="s">
        <v>266</v>
      </c>
      <c r="AE487" t="s">
        <v>272</v>
      </c>
    </row>
    <row r="488" spans="1:31" x14ac:dyDescent="0.25">
      <c r="A488" t="s">
        <v>822</v>
      </c>
      <c r="B488" t="s">
        <v>831</v>
      </c>
      <c r="C488" t="s">
        <v>74</v>
      </c>
      <c r="D488" t="s">
        <v>273</v>
      </c>
      <c r="E488" t="s">
        <v>266</v>
      </c>
      <c r="AA488" t="s">
        <v>1508</v>
      </c>
      <c r="AB488" t="s">
        <v>41</v>
      </c>
      <c r="AC488" t="s">
        <v>1527</v>
      </c>
      <c r="AD488" t="s">
        <v>266</v>
      </c>
      <c r="AE488" t="s">
        <v>272</v>
      </c>
    </row>
    <row r="489" spans="1:31" x14ac:dyDescent="0.25">
      <c r="A489" t="s">
        <v>822</v>
      </c>
      <c r="B489" t="s">
        <v>832</v>
      </c>
      <c r="C489" t="s">
        <v>74</v>
      </c>
      <c r="D489" t="s">
        <v>272</v>
      </c>
      <c r="AA489" t="s">
        <v>1508</v>
      </c>
      <c r="AB489" t="s">
        <v>41</v>
      </c>
      <c r="AC489" t="s">
        <v>1528</v>
      </c>
      <c r="AD489" t="s">
        <v>266</v>
      </c>
      <c r="AE489" t="s">
        <v>272</v>
      </c>
    </row>
    <row r="490" spans="1:31" x14ac:dyDescent="0.25">
      <c r="A490" t="s">
        <v>822</v>
      </c>
      <c r="B490" t="s">
        <v>833</v>
      </c>
      <c r="C490" t="s">
        <v>74</v>
      </c>
      <c r="D490" t="s">
        <v>273</v>
      </c>
      <c r="AA490" t="s">
        <v>1508</v>
      </c>
      <c r="AB490" t="s">
        <v>821</v>
      </c>
      <c r="AC490" t="s">
        <v>1539</v>
      </c>
      <c r="AD490" t="s">
        <v>1046</v>
      </c>
      <c r="AE490" t="s">
        <v>272</v>
      </c>
    </row>
    <row r="491" spans="1:31" x14ac:dyDescent="0.25">
      <c r="A491" t="s">
        <v>822</v>
      </c>
      <c r="B491" t="s">
        <v>834</v>
      </c>
      <c r="C491" t="s">
        <v>74</v>
      </c>
      <c r="D491" t="s">
        <v>272</v>
      </c>
      <c r="AA491" t="s">
        <v>1508</v>
      </c>
      <c r="AB491" t="s">
        <v>821</v>
      </c>
      <c r="AC491" t="s">
        <v>1540</v>
      </c>
      <c r="AD491" t="s">
        <v>1046</v>
      </c>
      <c r="AE491" t="s">
        <v>272</v>
      </c>
    </row>
    <row r="492" spans="1:31" x14ac:dyDescent="0.25">
      <c r="A492" t="s">
        <v>822</v>
      </c>
      <c r="B492" t="s">
        <v>835</v>
      </c>
      <c r="C492" t="s">
        <v>51</v>
      </c>
      <c r="D492" t="s">
        <v>273</v>
      </c>
      <c r="AA492" t="s">
        <v>1508</v>
      </c>
      <c r="AB492" t="s">
        <v>821</v>
      </c>
      <c r="AC492" t="s">
        <v>1541</v>
      </c>
      <c r="AD492" t="s">
        <v>1046</v>
      </c>
      <c r="AE492" t="s">
        <v>272</v>
      </c>
    </row>
    <row r="493" spans="1:31" x14ac:dyDescent="0.25">
      <c r="A493" t="s">
        <v>822</v>
      </c>
      <c r="B493" t="s">
        <v>836</v>
      </c>
      <c r="C493" t="s">
        <v>51</v>
      </c>
      <c r="D493" t="s">
        <v>272</v>
      </c>
      <c r="AA493" t="s">
        <v>1508</v>
      </c>
      <c r="AB493" t="s">
        <v>821</v>
      </c>
      <c r="AC493" t="s">
        <v>1542</v>
      </c>
      <c r="AD493" t="s">
        <v>1046</v>
      </c>
      <c r="AE493" t="s">
        <v>272</v>
      </c>
    </row>
    <row r="494" spans="1:31" x14ac:dyDescent="0.25">
      <c r="A494" t="s">
        <v>822</v>
      </c>
      <c r="B494" t="s">
        <v>838</v>
      </c>
      <c r="C494" t="s">
        <v>67</v>
      </c>
      <c r="D494" t="s">
        <v>272</v>
      </c>
      <c r="E494" t="s">
        <v>266</v>
      </c>
      <c r="AA494" t="s">
        <v>1508</v>
      </c>
      <c r="AB494" t="s">
        <v>821</v>
      </c>
      <c r="AC494" t="s">
        <v>1538</v>
      </c>
      <c r="AD494" t="s">
        <v>1064</v>
      </c>
      <c r="AE494" t="s">
        <v>1064</v>
      </c>
    </row>
    <row r="495" spans="1:31" x14ac:dyDescent="0.25">
      <c r="A495" t="s">
        <v>822</v>
      </c>
      <c r="B495" t="s">
        <v>839</v>
      </c>
      <c r="C495" t="s">
        <v>67</v>
      </c>
      <c r="D495" t="s">
        <v>272</v>
      </c>
      <c r="E495" t="s">
        <v>266</v>
      </c>
      <c r="AA495" t="s">
        <v>1508</v>
      </c>
      <c r="AB495" t="s">
        <v>90</v>
      </c>
      <c r="AC495" t="s">
        <v>764</v>
      </c>
      <c r="AD495" t="s">
        <v>266</v>
      </c>
      <c r="AE495" t="s">
        <v>273</v>
      </c>
    </row>
    <row r="496" spans="1:31" x14ac:dyDescent="0.25">
      <c r="A496" t="s">
        <v>822</v>
      </c>
      <c r="B496" t="s">
        <v>840</v>
      </c>
      <c r="C496" t="s">
        <v>67</v>
      </c>
      <c r="D496" t="s">
        <v>272</v>
      </c>
      <c r="AA496" t="s">
        <v>1508</v>
      </c>
      <c r="AB496" t="s">
        <v>90</v>
      </c>
      <c r="AC496" t="s">
        <v>1544</v>
      </c>
      <c r="AD496" t="s">
        <v>266</v>
      </c>
      <c r="AE496" t="s">
        <v>273</v>
      </c>
    </row>
    <row r="497" spans="1:31" x14ac:dyDescent="0.25">
      <c r="A497" t="s">
        <v>822</v>
      </c>
      <c r="B497" t="s">
        <v>841</v>
      </c>
      <c r="C497" t="s">
        <v>67</v>
      </c>
      <c r="D497" t="s">
        <v>272</v>
      </c>
      <c r="AA497" t="s">
        <v>1508</v>
      </c>
      <c r="AB497" t="s">
        <v>90</v>
      </c>
      <c r="AC497" t="s">
        <v>1543</v>
      </c>
      <c r="AD497" t="s">
        <v>266</v>
      </c>
      <c r="AE497" t="s">
        <v>273</v>
      </c>
    </row>
    <row r="498" spans="1:31" x14ac:dyDescent="0.25">
      <c r="A498" t="s">
        <v>822</v>
      </c>
      <c r="B498" t="s">
        <v>842</v>
      </c>
      <c r="C498" t="s">
        <v>67</v>
      </c>
      <c r="D498" t="s">
        <v>273</v>
      </c>
      <c r="AA498" t="s">
        <v>1545</v>
      </c>
      <c r="AB498" t="s">
        <v>1546</v>
      </c>
      <c r="AC498" t="s">
        <v>1547</v>
      </c>
      <c r="AD498" t="s">
        <v>1046</v>
      </c>
      <c r="AE498" t="s">
        <v>272</v>
      </c>
    </row>
    <row r="499" spans="1:31" x14ac:dyDescent="0.25">
      <c r="A499" t="s">
        <v>822</v>
      </c>
      <c r="B499" t="s">
        <v>843</v>
      </c>
      <c r="C499" t="s">
        <v>67</v>
      </c>
      <c r="D499" t="s">
        <v>272</v>
      </c>
      <c r="AA499" t="s">
        <v>1545</v>
      </c>
      <c r="AB499" t="s">
        <v>1546</v>
      </c>
      <c r="AC499" t="s">
        <v>1548</v>
      </c>
      <c r="AD499" t="s">
        <v>1050</v>
      </c>
      <c r="AE499" t="s">
        <v>273</v>
      </c>
    </row>
    <row r="500" spans="1:31" x14ac:dyDescent="0.25">
      <c r="A500" t="s">
        <v>822</v>
      </c>
      <c r="B500" t="s">
        <v>844</v>
      </c>
      <c r="C500" t="s">
        <v>67</v>
      </c>
      <c r="D500" t="s">
        <v>273</v>
      </c>
      <c r="AA500" t="s">
        <v>1545</v>
      </c>
      <c r="AB500" t="s">
        <v>1546</v>
      </c>
      <c r="AC500" t="s">
        <v>1549</v>
      </c>
      <c r="AD500" t="s">
        <v>1046</v>
      </c>
      <c r="AE500" t="s">
        <v>272</v>
      </c>
    </row>
    <row r="501" spans="1:31" x14ac:dyDescent="0.25">
      <c r="A501" t="s">
        <v>822</v>
      </c>
      <c r="B501" t="s">
        <v>845</v>
      </c>
      <c r="C501" t="s">
        <v>67</v>
      </c>
      <c r="D501" t="s">
        <v>272</v>
      </c>
      <c r="AA501" t="s">
        <v>1545</v>
      </c>
      <c r="AB501" t="s">
        <v>1546</v>
      </c>
      <c r="AC501" t="s">
        <v>1550</v>
      </c>
      <c r="AD501" t="s">
        <v>1046</v>
      </c>
      <c r="AE501" t="s">
        <v>272</v>
      </c>
    </row>
    <row r="502" spans="1:31" x14ac:dyDescent="0.25">
      <c r="A502" t="s">
        <v>822</v>
      </c>
      <c r="B502" t="s">
        <v>846</v>
      </c>
      <c r="C502" t="s">
        <v>67</v>
      </c>
      <c r="D502" t="s">
        <v>272</v>
      </c>
      <c r="AA502" t="s">
        <v>1545</v>
      </c>
      <c r="AB502" t="s">
        <v>1546</v>
      </c>
      <c r="AC502" t="s">
        <v>1551</v>
      </c>
      <c r="AD502" t="s">
        <v>1046</v>
      </c>
      <c r="AE502" t="s">
        <v>272</v>
      </c>
    </row>
    <row r="503" spans="1:31" x14ac:dyDescent="0.25">
      <c r="A503" t="s">
        <v>849</v>
      </c>
      <c r="B503" t="s">
        <v>850</v>
      </c>
      <c r="C503" t="s">
        <v>41</v>
      </c>
      <c r="D503" t="s">
        <v>272</v>
      </c>
      <c r="E503" t="s">
        <v>266</v>
      </c>
      <c r="AA503" t="s">
        <v>1545</v>
      </c>
      <c r="AB503" t="s">
        <v>1546</v>
      </c>
      <c r="AC503" t="s">
        <v>1552</v>
      </c>
      <c r="AD503" t="s">
        <v>1046</v>
      </c>
      <c r="AE503" t="s">
        <v>272</v>
      </c>
    </row>
    <row r="504" spans="1:31" x14ac:dyDescent="0.25">
      <c r="A504" t="s">
        <v>849</v>
      </c>
      <c r="B504" t="s">
        <v>851</v>
      </c>
      <c r="C504" t="s">
        <v>41</v>
      </c>
      <c r="D504" t="s">
        <v>272</v>
      </c>
      <c r="E504" t="s">
        <v>266</v>
      </c>
      <c r="AA504" t="s">
        <v>1545</v>
      </c>
      <c r="AB504" t="s">
        <v>1546</v>
      </c>
      <c r="AC504" t="s">
        <v>1553</v>
      </c>
      <c r="AD504" t="s">
        <v>1046</v>
      </c>
      <c r="AE504" t="s">
        <v>272</v>
      </c>
    </row>
    <row r="505" spans="1:31" x14ac:dyDescent="0.25">
      <c r="A505" t="s">
        <v>849</v>
      </c>
      <c r="B505" t="s">
        <v>852</v>
      </c>
      <c r="C505" t="s">
        <v>41</v>
      </c>
      <c r="D505" t="s">
        <v>273</v>
      </c>
      <c r="E505" t="s">
        <v>266</v>
      </c>
      <c r="AA505" t="s">
        <v>1545</v>
      </c>
      <c r="AB505" t="s">
        <v>1546</v>
      </c>
      <c r="AC505" t="s">
        <v>1554</v>
      </c>
      <c r="AD505" t="s">
        <v>1046</v>
      </c>
      <c r="AE505" t="s">
        <v>272</v>
      </c>
    </row>
    <row r="506" spans="1:31" x14ac:dyDescent="0.25">
      <c r="A506" t="s">
        <v>849</v>
      </c>
      <c r="B506" t="s">
        <v>853</v>
      </c>
      <c r="C506" t="s">
        <v>41</v>
      </c>
      <c r="D506" t="s">
        <v>272</v>
      </c>
      <c r="E506" t="s">
        <v>266</v>
      </c>
      <c r="AA506" t="s">
        <v>1545</v>
      </c>
      <c r="AB506" t="s">
        <v>1546</v>
      </c>
      <c r="AC506" t="s">
        <v>1555</v>
      </c>
      <c r="AD506" t="s">
        <v>1050</v>
      </c>
      <c r="AE506" t="s">
        <v>273</v>
      </c>
    </row>
    <row r="507" spans="1:31" x14ac:dyDescent="0.25">
      <c r="A507" t="s">
        <v>849</v>
      </c>
      <c r="B507" t="s">
        <v>854</v>
      </c>
      <c r="C507" t="s">
        <v>41</v>
      </c>
      <c r="D507" t="s">
        <v>272</v>
      </c>
      <c r="E507" t="s">
        <v>266</v>
      </c>
      <c r="AA507" t="s">
        <v>1545</v>
      </c>
      <c r="AB507" t="s">
        <v>1546</v>
      </c>
      <c r="AC507" t="s">
        <v>1556</v>
      </c>
      <c r="AD507" t="s">
        <v>1046</v>
      </c>
      <c r="AE507" t="s">
        <v>272</v>
      </c>
    </row>
    <row r="508" spans="1:31" x14ac:dyDescent="0.25">
      <c r="A508" t="s">
        <v>849</v>
      </c>
      <c r="B508" t="s">
        <v>855</v>
      </c>
      <c r="C508" t="s">
        <v>74</v>
      </c>
      <c r="D508" t="s">
        <v>272</v>
      </c>
      <c r="E508" t="s">
        <v>266</v>
      </c>
      <c r="AA508" t="s">
        <v>1545</v>
      </c>
      <c r="AB508" t="s">
        <v>1546</v>
      </c>
      <c r="AC508" t="s">
        <v>1557</v>
      </c>
      <c r="AD508" t="s">
        <v>266</v>
      </c>
      <c r="AE508" t="s">
        <v>272</v>
      </c>
    </row>
    <row r="509" spans="1:31" x14ac:dyDescent="0.25">
      <c r="A509" t="s">
        <v>849</v>
      </c>
      <c r="B509" t="s">
        <v>856</v>
      </c>
      <c r="C509" t="s">
        <v>74</v>
      </c>
      <c r="D509" t="s">
        <v>273</v>
      </c>
      <c r="AA509" t="s">
        <v>1545</v>
      </c>
      <c r="AB509" t="s">
        <v>1546</v>
      </c>
      <c r="AC509" t="s">
        <v>1558</v>
      </c>
      <c r="AD509" t="s">
        <v>266</v>
      </c>
      <c r="AE509" t="s">
        <v>272</v>
      </c>
    </row>
    <row r="510" spans="1:31" x14ac:dyDescent="0.25">
      <c r="A510" t="s">
        <v>849</v>
      </c>
      <c r="B510" t="s">
        <v>857</v>
      </c>
      <c r="C510" t="s">
        <v>74</v>
      </c>
      <c r="D510" t="s">
        <v>272</v>
      </c>
      <c r="AA510" t="s">
        <v>1545</v>
      </c>
      <c r="AB510" t="s">
        <v>1546</v>
      </c>
      <c r="AC510" t="s">
        <v>1559</v>
      </c>
      <c r="AD510" t="s">
        <v>266</v>
      </c>
      <c r="AE510" t="s">
        <v>273</v>
      </c>
    </row>
    <row r="511" spans="1:31" x14ac:dyDescent="0.25">
      <c r="A511" t="s">
        <v>849</v>
      </c>
      <c r="B511" t="s">
        <v>858</v>
      </c>
      <c r="C511" t="s">
        <v>74</v>
      </c>
      <c r="D511" t="s">
        <v>272</v>
      </c>
      <c r="F511" t="s">
        <v>860</v>
      </c>
      <c r="AA511" t="s">
        <v>1545</v>
      </c>
      <c r="AB511" t="s">
        <v>1546</v>
      </c>
      <c r="AC511" t="s">
        <v>1560</v>
      </c>
      <c r="AD511" t="s">
        <v>266</v>
      </c>
      <c r="AE511" t="s">
        <v>273</v>
      </c>
    </row>
    <row r="512" spans="1:31" x14ac:dyDescent="0.25">
      <c r="A512" t="s">
        <v>849</v>
      </c>
      <c r="B512" t="s">
        <v>859</v>
      </c>
      <c r="C512" t="s">
        <v>95</v>
      </c>
      <c r="D512" t="s">
        <v>272</v>
      </c>
      <c r="E512" t="s">
        <v>266</v>
      </c>
      <c r="AA512" t="s">
        <v>1545</v>
      </c>
      <c r="AB512" t="s">
        <v>1546</v>
      </c>
      <c r="AC512" t="s">
        <v>1561</v>
      </c>
      <c r="AD512" t="s">
        <v>266</v>
      </c>
      <c r="AE512" t="s">
        <v>272</v>
      </c>
    </row>
    <row r="513" spans="1:31" x14ac:dyDescent="0.25">
      <c r="A513" t="s">
        <v>849</v>
      </c>
      <c r="B513" t="s">
        <v>861</v>
      </c>
      <c r="C513" t="s">
        <v>865</v>
      </c>
      <c r="D513" t="s">
        <v>272</v>
      </c>
      <c r="AA513" t="s">
        <v>1545</v>
      </c>
      <c r="AB513" t="s">
        <v>1546</v>
      </c>
      <c r="AC513" t="s">
        <v>1562</v>
      </c>
      <c r="AD513" t="s">
        <v>266</v>
      </c>
      <c r="AE513" t="s">
        <v>273</v>
      </c>
    </row>
    <row r="514" spans="1:31" x14ac:dyDescent="0.25">
      <c r="A514" t="s">
        <v>849</v>
      </c>
      <c r="B514" t="s">
        <v>866</v>
      </c>
      <c r="C514" t="s">
        <v>865</v>
      </c>
      <c r="D514" t="s">
        <v>273</v>
      </c>
      <c r="AA514" t="s">
        <v>1545</v>
      </c>
      <c r="AB514" t="s">
        <v>1546</v>
      </c>
      <c r="AC514" t="s">
        <v>1563</v>
      </c>
      <c r="AD514" t="s">
        <v>266</v>
      </c>
      <c r="AE514" t="s">
        <v>272</v>
      </c>
    </row>
    <row r="515" spans="1:31" x14ac:dyDescent="0.25">
      <c r="A515" t="s">
        <v>849</v>
      </c>
      <c r="B515" t="s">
        <v>862</v>
      </c>
      <c r="C515" t="s">
        <v>865</v>
      </c>
      <c r="D515" t="s">
        <v>272</v>
      </c>
      <c r="AA515" t="s">
        <v>1545</v>
      </c>
      <c r="AB515" t="s">
        <v>1546</v>
      </c>
      <c r="AC515" t="s">
        <v>1564</v>
      </c>
      <c r="AD515" t="s">
        <v>266</v>
      </c>
      <c r="AE515" t="s">
        <v>272</v>
      </c>
    </row>
    <row r="516" spans="1:31" x14ac:dyDescent="0.25">
      <c r="A516" t="s">
        <v>849</v>
      </c>
      <c r="B516" t="s">
        <v>863</v>
      </c>
      <c r="C516" t="s">
        <v>865</v>
      </c>
      <c r="D516" t="s">
        <v>272</v>
      </c>
      <c r="AA516" t="s">
        <v>1545</v>
      </c>
      <c r="AB516" t="s">
        <v>1546</v>
      </c>
      <c r="AC516" t="s">
        <v>1565</v>
      </c>
      <c r="AD516" t="s">
        <v>266</v>
      </c>
      <c r="AE516" t="s">
        <v>272</v>
      </c>
    </row>
    <row r="517" spans="1:31" x14ac:dyDescent="0.25">
      <c r="A517" t="s">
        <v>849</v>
      </c>
      <c r="B517" t="s">
        <v>864</v>
      </c>
      <c r="C517" t="s">
        <v>865</v>
      </c>
      <c r="D517" t="s">
        <v>273</v>
      </c>
      <c r="AA517" t="s">
        <v>1545</v>
      </c>
      <c r="AB517" t="s">
        <v>1546</v>
      </c>
      <c r="AC517" t="s">
        <v>1566</v>
      </c>
      <c r="AD517" t="s">
        <v>266</v>
      </c>
      <c r="AE517" t="s">
        <v>272</v>
      </c>
    </row>
    <row r="518" spans="1:31" x14ac:dyDescent="0.25">
      <c r="A518" t="s">
        <v>867</v>
      </c>
      <c r="B518" t="s">
        <v>868</v>
      </c>
      <c r="C518" t="s">
        <v>41</v>
      </c>
      <c r="D518" t="s">
        <v>272</v>
      </c>
      <c r="E518" t="s">
        <v>266</v>
      </c>
      <c r="AA518" t="s">
        <v>1545</v>
      </c>
      <c r="AB518" t="s">
        <v>1567</v>
      </c>
      <c r="AC518" t="s">
        <v>1568</v>
      </c>
      <c r="AD518" t="s">
        <v>1046</v>
      </c>
      <c r="AE518" t="s">
        <v>272</v>
      </c>
    </row>
    <row r="519" spans="1:31" x14ac:dyDescent="0.25">
      <c r="A519" t="s">
        <v>867</v>
      </c>
      <c r="B519" t="s">
        <v>869</v>
      </c>
      <c r="C519" t="s">
        <v>41</v>
      </c>
      <c r="D519" t="s">
        <v>272</v>
      </c>
      <c r="E519" t="s">
        <v>266</v>
      </c>
      <c r="AA519" t="s">
        <v>1545</v>
      </c>
      <c r="AB519" t="s">
        <v>1567</v>
      </c>
      <c r="AC519" t="s">
        <v>1569</v>
      </c>
      <c r="AD519" t="s">
        <v>1050</v>
      </c>
      <c r="AE519" t="s">
        <v>273</v>
      </c>
    </row>
    <row r="520" spans="1:31" x14ac:dyDescent="0.25">
      <c r="A520" t="s">
        <v>867</v>
      </c>
      <c r="B520" t="s">
        <v>963</v>
      </c>
      <c r="C520" t="s">
        <v>41</v>
      </c>
      <c r="D520" t="s">
        <v>272</v>
      </c>
      <c r="E520" t="s">
        <v>266</v>
      </c>
      <c r="AA520" t="s">
        <v>1545</v>
      </c>
      <c r="AB520" t="s">
        <v>1567</v>
      </c>
      <c r="AC520" t="s">
        <v>1570</v>
      </c>
      <c r="AD520" t="s">
        <v>1050</v>
      </c>
      <c r="AE520" t="s">
        <v>273</v>
      </c>
    </row>
    <row r="521" spans="1:31" x14ac:dyDescent="0.25">
      <c r="A521" t="s">
        <v>867</v>
      </c>
      <c r="B521" t="s">
        <v>870</v>
      </c>
      <c r="C521" t="s">
        <v>41</v>
      </c>
      <c r="D521" t="s">
        <v>272</v>
      </c>
      <c r="AA521" t="s">
        <v>1545</v>
      </c>
      <c r="AB521" t="s">
        <v>1567</v>
      </c>
      <c r="AC521" t="s">
        <v>1571</v>
      </c>
      <c r="AD521" t="s">
        <v>1046</v>
      </c>
      <c r="AE521" t="s">
        <v>272</v>
      </c>
    </row>
    <row r="522" spans="1:31" x14ac:dyDescent="0.25">
      <c r="A522" t="s">
        <v>867</v>
      </c>
      <c r="B522" t="s">
        <v>871</v>
      </c>
      <c r="C522" t="s">
        <v>876</v>
      </c>
      <c r="D522" t="s">
        <v>272</v>
      </c>
      <c r="E522" t="s">
        <v>266</v>
      </c>
      <c r="AA522" t="s">
        <v>1545</v>
      </c>
      <c r="AB522" t="s">
        <v>1567</v>
      </c>
      <c r="AC522" t="s">
        <v>1572</v>
      </c>
      <c r="AD522" t="s">
        <v>1046</v>
      </c>
      <c r="AE522" t="s">
        <v>272</v>
      </c>
    </row>
    <row r="523" spans="1:31" x14ac:dyDescent="0.25">
      <c r="A523" t="s">
        <v>867</v>
      </c>
      <c r="B523" t="s">
        <v>872</v>
      </c>
      <c r="C523" t="s">
        <v>876</v>
      </c>
      <c r="D523" t="s">
        <v>273</v>
      </c>
      <c r="E523" t="s">
        <v>266</v>
      </c>
      <c r="AA523" t="s">
        <v>1545</v>
      </c>
      <c r="AB523" t="s">
        <v>1567</v>
      </c>
      <c r="AC523" t="s">
        <v>1573</v>
      </c>
      <c r="AD523" t="s">
        <v>1050</v>
      </c>
      <c r="AE523" t="s">
        <v>273</v>
      </c>
    </row>
    <row r="524" spans="1:31" x14ac:dyDescent="0.25">
      <c r="A524" t="s">
        <v>867</v>
      </c>
      <c r="B524" t="s">
        <v>873</v>
      </c>
      <c r="C524" t="s">
        <v>876</v>
      </c>
      <c r="D524" t="s">
        <v>272</v>
      </c>
      <c r="E524" t="s">
        <v>266</v>
      </c>
      <c r="AA524" t="s">
        <v>1545</v>
      </c>
      <c r="AB524" t="s">
        <v>1567</v>
      </c>
      <c r="AC524" t="s">
        <v>1574</v>
      </c>
      <c r="AD524" t="s">
        <v>1046</v>
      </c>
      <c r="AE524" t="s">
        <v>272</v>
      </c>
    </row>
    <row r="525" spans="1:31" x14ac:dyDescent="0.25">
      <c r="A525" t="s">
        <v>867</v>
      </c>
      <c r="B525" t="s">
        <v>874</v>
      </c>
      <c r="C525" t="s">
        <v>876</v>
      </c>
      <c r="D525" t="s">
        <v>272</v>
      </c>
      <c r="AA525" t="s">
        <v>1545</v>
      </c>
      <c r="AB525" t="s">
        <v>1567</v>
      </c>
      <c r="AC525" t="s">
        <v>1575</v>
      </c>
      <c r="AD525" t="s">
        <v>1046</v>
      </c>
      <c r="AE525" t="s">
        <v>272</v>
      </c>
    </row>
    <row r="526" spans="1:31" x14ac:dyDescent="0.25">
      <c r="A526" t="s">
        <v>867</v>
      </c>
      <c r="B526" t="s">
        <v>839</v>
      </c>
      <c r="C526" t="s">
        <v>877</v>
      </c>
      <c r="D526" t="s">
        <v>272</v>
      </c>
      <c r="E526" t="s">
        <v>266</v>
      </c>
      <c r="AA526" t="s">
        <v>1545</v>
      </c>
      <c r="AB526" t="s">
        <v>1567</v>
      </c>
      <c r="AC526" t="s">
        <v>1576</v>
      </c>
      <c r="AD526" t="s">
        <v>266</v>
      </c>
      <c r="AE526" t="s">
        <v>272</v>
      </c>
    </row>
    <row r="527" spans="1:31" x14ac:dyDescent="0.25">
      <c r="A527" t="s">
        <v>867</v>
      </c>
      <c r="B527" t="s">
        <v>875</v>
      </c>
      <c r="C527" t="s">
        <v>877</v>
      </c>
      <c r="D527" t="s">
        <v>272</v>
      </c>
      <c r="AA527" t="s">
        <v>1545</v>
      </c>
      <c r="AB527" t="s">
        <v>1567</v>
      </c>
      <c r="AC527" t="s">
        <v>1577</v>
      </c>
      <c r="AD527" t="s">
        <v>266</v>
      </c>
      <c r="AE527" t="s">
        <v>272</v>
      </c>
    </row>
    <row r="528" spans="1:31" x14ac:dyDescent="0.25">
      <c r="A528" t="s">
        <v>878</v>
      </c>
      <c r="B528" t="s">
        <v>879</v>
      </c>
      <c r="C528" t="s">
        <v>74</v>
      </c>
      <c r="D528" t="s">
        <v>273</v>
      </c>
      <c r="E528" t="s">
        <v>266</v>
      </c>
      <c r="AA528" t="s">
        <v>1545</v>
      </c>
      <c r="AB528" t="s">
        <v>1567</v>
      </c>
      <c r="AC528" t="s">
        <v>1578</v>
      </c>
      <c r="AD528" t="s">
        <v>266</v>
      </c>
      <c r="AE528" t="s">
        <v>272</v>
      </c>
    </row>
    <row r="529" spans="1:31" x14ac:dyDescent="0.25">
      <c r="A529" t="s">
        <v>878</v>
      </c>
      <c r="B529" t="s">
        <v>880</v>
      </c>
      <c r="C529" t="s">
        <v>74</v>
      </c>
      <c r="D529" t="s">
        <v>273</v>
      </c>
      <c r="E529" t="s">
        <v>266</v>
      </c>
      <c r="AA529" t="s">
        <v>1545</v>
      </c>
      <c r="AB529" t="s">
        <v>1567</v>
      </c>
      <c r="AC529" t="s">
        <v>1579</v>
      </c>
      <c r="AD529" t="s">
        <v>266</v>
      </c>
      <c r="AE529" t="s">
        <v>272</v>
      </c>
    </row>
    <row r="530" spans="1:31" x14ac:dyDescent="0.25">
      <c r="A530" t="s">
        <v>878</v>
      </c>
      <c r="B530" t="s">
        <v>881</v>
      </c>
      <c r="C530" t="s">
        <v>74</v>
      </c>
      <c r="D530" t="s">
        <v>272</v>
      </c>
      <c r="E530" t="s">
        <v>266</v>
      </c>
      <c r="AA530" t="s">
        <v>1545</v>
      </c>
      <c r="AB530" t="s">
        <v>1567</v>
      </c>
      <c r="AC530" t="s">
        <v>1580</v>
      </c>
      <c r="AD530" t="s">
        <v>266</v>
      </c>
      <c r="AE530" t="s">
        <v>272</v>
      </c>
    </row>
    <row r="531" spans="1:31" x14ac:dyDescent="0.25">
      <c r="A531" t="s">
        <v>878</v>
      </c>
      <c r="B531" t="s">
        <v>882</v>
      </c>
      <c r="C531" t="s">
        <v>74</v>
      </c>
      <c r="D531" t="s">
        <v>272</v>
      </c>
      <c r="E531" t="s">
        <v>266</v>
      </c>
      <c r="AA531" t="s">
        <v>1545</v>
      </c>
      <c r="AB531" t="s">
        <v>1567</v>
      </c>
      <c r="AC531" t="s">
        <v>1582</v>
      </c>
      <c r="AD531" t="s">
        <v>266</v>
      </c>
      <c r="AE531" t="s">
        <v>273</v>
      </c>
    </row>
    <row r="532" spans="1:31" x14ac:dyDescent="0.25">
      <c r="A532" t="s">
        <v>878</v>
      </c>
      <c r="B532" t="s">
        <v>883</v>
      </c>
      <c r="C532" t="s">
        <v>74</v>
      </c>
      <c r="D532" t="s">
        <v>273</v>
      </c>
      <c r="AA532" t="s">
        <v>1545</v>
      </c>
      <c r="AB532" t="s">
        <v>1567</v>
      </c>
      <c r="AC532" t="s">
        <v>1581</v>
      </c>
      <c r="AD532" t="s">
        <v>266</v>
      </c>
      <c r="AE532" t="s">
        <v>272</v>
      </c>
    </row>
    <row r="533" spans="1:31" x14ac:dyDescent="0.25">
      <c r="A533" t="s">
        <v>878</v>
      </c>
      <c r="B533" t="s">
        <v>884</v>
      </c>
      <c r="C533" t="s">
        <v>41</v>
      </c>
      <c r="D533" t="s">
        <v>272</v>
      </c>
      <c r="E533" t="s">
        <v>266</v>
      </c>
      <c r="AA533" t="s">
        <v>1545</v>
      </c>
      <c r="AB533" t="s">
        <v>1567</v>
      </c>
      <c r="AC533" t="s">
        <v>1583</v>
      </c>
      <c r="AD533" t="s">
        <v>266</v>
      </c>
      <c r="AE533" t="s">
        <v>272</v>
      </c>
    </row>
    <row r="534" spans="1:31" x14ac:dyDescent="0.25">
      <c r="A534" t="s">
        <v>878</v>
      </c>
      <c r="B534" t="s">
        <v>885</v>
      </c>
      <c r="C534" t="s">
        <v>41</v>
      </c>
      <c r="D534" t="s">
        <v>272</v>
      </c>
      <c r="AA534" t="s">
        <v>1545</v>
      </c>
      <c r="AB534" t="s">
        <v>1567</v>
      </c>
      <c r="AC534" t="s">
        <v>1584</v>
      </c>
      <c r="AD534" t="s">
        <v>266</v>
      </c>
      <c r="AE534" t="s">
        <v>272</v>
      </c>
    </row>
    <row r="535" spans="1:31" x14ac:dyDescent="0.25">
      <c r="A535" t="s">
        <v>878</v>
      </c>
      <c r="B535" t="s">
        <v>886</v>
      </c>
      <c r="C535" t="s">
        <v>111</v>
      </c>
      <c r="D535" t="s">
        <v>272</v>
      </c>
      <c r="E535" t="s">
        <v>266</v>
      </c>
      <c r="AA535" t="s">
        <v>1545</v>
      </c>
      <c r="AB535" t="s">
        <v>1567</v>
      </c>
      <c r="AC535" t="s">
        <v>1585</v>
      </c>
      <c r="AD535" t="s">
        <v>266</v>
      </c>
      <c r="AE535" t="s">
        <v>272</v>
      </c>
    </row>
    <row r="536" spans="1:31" x14ac:dyDescent="0.25">
      <c r="A536" t="s">
        <v>878</v>
      </c>
      <c r="B536" t="s">
        <v>887</v>
      </c>
      <c r="C536" t="s">
        <v>111</v>
      </c>
      <c r="D536" t="s">
        <v>273</v>
      </c>
      <c r="E536" t="s">
        <v>266</v>
      </c>
      <c r="AA536" t="s">
        <v>1545</v>
      </c>
      <c r="AB536" t="s">
        <v>1586</v>
      </c>
      <c r="AC536" t="s">
        <v>1588</v>
      </c>
      <c r="AD536" t="s">
        <v>1050</v>
      </c>
      <c r="AE536" t="s">
        <v>273</v>
      </c>
    </row>
    <row r="537" spans="1:31" x14ac:dyDescent="0.25">
      <c r="A537" t="s">
        <v>878</v>
      </c>
      <c r="B537" t="s">
        <v>888</v>
      </c>
      <c r="C537" t="s">
        <v>111</v>
      </c>
      <c r="D537" t="s">
        <v>272</v>
      </c>
      <c r="AA537" t="s">
        <v>1545</v>
      </c>
      <c r="AB537" t="s">
        <v>1586</v>
      </c>
      <c r="AC537" t="s">
        <v>1589</v>
      </c>
      <c r="AD537" t="s">
        <v>1046</v>
      </c>
      <c r="AE537" t="s">
        <v>272</v>
      </c>
    </row>
    <row r="538" spans="1:31" x14ac:dyDescent="0.25">
      <c r="A538" t="s">
        <v>878</v>
      </c>
      <c r="B538" t="s">
        <v>889</v>
      </c>
      <c r="C538" t="s">
        <v>42</v>
      </c>
      <c r="D538" t="s">
        <v>272</v>
      </c>
      <c r="E538" t="s">
        <v>266</v>
      </c>
      <c r="AA538" t="s">
        <v>1545</v>
      </c>
      <c r="AB538" t="s">
        <v>1586</v>
      </c>
      <c r="AC538" t="s">
        <v>1590</v>
      </c>
      <c r="AD538" t="s">
        <v>1046</v>
      </c>
      <c r="AE538" t="s">
        <v>272</v>
      </c>
    </row>
    <row r="539" spans="1:31" x14ac:dyDescent="0.25">
      <c r="A539" t="s">
        <v>878</v>
      </c>
      <c r="B539" t="s">
        <v>890</v>
      </c>
      <c r="C539" t="s">
        <v>42</v>
      </c>
      <c r="D539" t="s">
        <v>272</v>
      </c>
      <c r="E539" t="s">
        <v>266</v>
      </c>
      <c r="AA539" t="s">
        <v>1545</v>
      </c>
      <c r="AB539" t="s">
        <v>1586</v>
      </c>
      <c r="AC539" t="s">
        <v>1591</v>
      </c>
      <c r="AD539" t="s">
        <v>1046</v>
      </c>
      <c r="AE539" t="s">
        <v>272</v>
      </c>
    </row>
    <row r="540" spans="1:31" x14ac:dyDescent="0.25">
      <c r="A540" t="s">
        <v>878</v>
      </c>
      <c r="B540" t="s">
        <v>891</v>
      </c>
      <c r="C540" t="s">
        <v>42</v>
      </c>
      <c r="D540" t="s">
        <v>272</v>
      </c>
      <c r="AA540" t="s">
        <v>1545</v>
      </c>
      <c r="AB540" t="s">
        <v>1586</v>
      </c>
      <c r="AC540" t="s">
        <v>1593</v>
      </c>
      <c r="AD540" t="s">
        <v>1046</v>
      </c>
      <c r="AE540" t="s">
        <v>272</v>
      </c>
    </row>
    <row r="541" spans="1:31" x14ac:dyDescent="0.25">
      <c r="A541" t="s">
        <v>892</v>
      </c>
      <c r="B541" t="s">
        <v>893</v>
      </c>
      <c r="C541" t="s">
        <v>42</v>
      </c>
      <c r="D541" t="s">
        <v>273</v>
      </c>
      <c r="E541" t="s">
        <v>266</v>
      </c>
      <c r="AA541" t="s">
        <v>1545</v>
      </c>
      <c r="AB541" t="s">
        <v>1586</v>
      </c>
      <c r="AC541" t="s">
        <v>1592</v>
      </c>
      <c r="AD541" t="s">
        <v>1050</v>
      </c>
      <c r="AE541" t="s">
        <v>273</v>
      </c>
    </row>
    <row r="542" spans="1:31" x14ac:dyDescent="0.25">
      <c r="A542" t="s">
        <v>892</v>
      </c>
      <c r="B542" t="s">
        <v>894</v>
      </c>
      <c r="C542" t="s">
        <v>42</v>
      </c>
      <c r="D542" t="s">
        <v>272</v>
      </c>
      <c r="AA542" t="s">
        <v>1545</v>
      </c>
      <c r="AB542" t="s">
        <v>1586</v>
      </c>
      <c r="AC542" t="s">
        <v>1594</v>
      </c>
      <c r="AD542" t="s">
        <v>1046</v>
      </c>
      <c r="AE542" t="s">
        <v>272</v>
      </c>
    </row>
    <row r="543" spans="1:31" x14ac:dyDescent="0.25">
      <c r="A543" t="s">
        <v>892</v>
      </c>
      <c r="B543" t="s">
        <v>895</v>
      </c>
      <c r="C543" t="s">
        <v>42</v>
      </c>
      <c r="D543" t="s">
        <v>273</v>
      </c>
      <c r="AA543" t="s">
        <v>1545</v>
      </c>
      <c r="AB543" t="s">
        <v>1586</v>
      </c>
      <c r="AC543" t="s">
        <v>1595</v>
      </c>
      <c r="AD543" t="s">
        <v>266</v>
      </c>
      <c r="AE543" t="s">
        <v>272</v>
      </c>
    </row>
    <row r="544" spans="1:31" x14ac:dyDescent="0.25">
      <c r="A544" t="s">
        <v>892</v>
      </c>
      <c r="B544" t="s">
        <v>896</v>
      </c>
      <c r="C544" t="s">
        <v>900</v>
      </c>
      <c r="D544" t="s">
        <v>272</v>
      </c>
      <c r="E544" t="s">
        <v>266</v>
      </c>
      <c r="AA544" t="s">
        <v>1545</v>
      </c>
      <c r="AB544" t="s">
        <v>1586</v>
      </c>
      <c r="AC544" t="s">
        <v>1596</v>
      </c>
      <c r="AD544" t="s">
        <v>266</v>
      </c>
      <c r="AE544" t="s">
        <v>273</v>
      </c>
    </row>
    <row r="545" spans="1:31" x14ac:dyDescent="0.25">
      <c r="A545" t="s">
        <v>892</v>
      </c>
      <c r="B545" t="s">
        <v>897</v>
      </c>
      <c r="C545" t="s">
        <v>900</v>
      </c>
      <c r="D545" t="s">
        <v>272</v>
      </c>
      <c r="E545" t="s">
        <v>266</v>
      </c>
      <c r="F545" t="s">
        <v>109</v>
      </c>
      <c r="AA545" t="s">
        <v>1545</v>
      </c>
      <c r="AB545" t="s">
        <v>1586</v>
      </c>
      <c r="AC545" t="s">
        <v>1597</v>
      </c>
      <c r="AD545" t="s">
        <v>266</v>
      </c>
      <c r="AE545" t="s">
        <v>272</v>
      </c>
    </row>
    <row r="546" spans="1:31" x14ac:dyDescent="0.25">
      <c r="A546" t="s">
        <v>892</v>
      </c>
      <c r="B546" t="s">
        <v>898</v>
      </c>
      <c r="C546" t="s">
        <v>900</v>
      </c>
      <c r="D546" t="s">
        <v>272</v>
      </c>
      <c r="E546" t="s">
        <v>266</v>
      </c>
      <c r="F546" t="s">
        <v>109</v>
      </c>
      <c r="AA546" t="s">
        <v>1545</v>
      </c>
      <c r="AB546" t="s">
        <v>1586</v>
      </c>
      <c r="AC546" t="s">
        <v>1598</v>
      </c>
      <c r="AD546" t="s">
        <v>266</v>
      </c>
      <c r="AE546" t="s">
        <v>272</v>
      </c>
    </row>
    <row r="547" spans="1:31" x14ac:dyDescent="0.25">
      <c r="A547" t="s">
        <v>892</v>
      </c>
      <c r="B547" t="s">
        <v>899</v>
      </c>
      <c r="C547" t="s">
        <v>901</v>
      </c>
      <c r="D547" t="s">
        <v>272</v>
      </c>
      <c r="E547" t="s">
        <v>266</v>
      </c>
      <c r="AA547" t="s">
        <v>1545</v>
      </c>
      <c r="AB547" t="s">
        <v>1586</v>
      </c>
      <c r="AC547" t="s">
        <v>1599</v>
      </c>
      <c r="AD547" t="s">
        <v>266</v>
      </c>
      <c r="AE547" t="s">
        <v>272</v>
      </c>
    </row>
    <row r="548" spans="1:31" x14ac:dyDescent="0.25">
      <c r="A548" t="s">
        <v>902</v>
      </c>
      <c r="B548" t="s">
        <v>903</v>
      </c>
      <c r="C548" t="s">
        <v>74</v>
      </c>
      <c r="D548" t="s">
        <v>273</v>
      </c>
      <c r="E548" t="s">
        <v>266</v>
      </c>
      <c r="AA548" t="s">
        <v>1545</v>
      </c>
      <c r="AB548" t="s">
        <v>1586</v>
      </c>
      <c r="AC548" t="s">
        <v>1587</v>
      </c>
      <c r="AD548" t="s">
        <v>266</v>
      </c>
      <c r="AE548" t="s">
        <v>272</v>
      </c>
    </row>
    <row r="549" spans="1:31" x14ac:dyDescent="0.25">
      <c r="A549" t="s">
        <v>902</v>
      </c>
      <c r="B549" t="s">
        <v>904</v>
      </c>
      <c r="C549" t="s">
        <v>74</v>
      </c>
      <c r="D549" t="s">
        <v>272</v>
      </c>
      <c r="E549" t="s">
        <v>266</v>
      </c>
      <c r="AA549" t="s">
        <v>1545</v>
      </c>
      <c r="AB549" t="s">
        <v>1586</v>
      </c>
      <c r="AC549" t="s">
        <v>1600</v>
      </c>
      <c r="AD549" t="s">
        <v>266</v>
      </c>
      <c r="AE549" t="s">
        <v>273</v>
      </c>
    </row>
    <row r="550" spans="1:31" x14ac:dyDescent="0.25">
      <c r="A550" t="s">
        <v>902</v>
      </c>
      <c r="B550" t="s">
        <v>905</v>
      </c>
      <c r="C550" t="s">
        <v>74</v>
      </c>
      <c r="D550" t="s">
        <v>273</v>
      </c>
      <c r="E550" t="s">
        <v>266</v>
      </c>
      <c r="AA550" t="s">
        <v>1545</v>
      </c>
      <c r="AB550" t="s">
        <v>1586</v>
      </c>
      <c r="AC550" t="s">
        <v>1601</v>
      </c>
      <c r="AD550" t="s">
        <v>266</v>
      </c>
      <c r="AE550" t="s">
        <v>273</v>
      </c>
    </row>
    <row r="551" spans="1:31" x14ac:dyDescent="0.25">
      <c r="A551" t="s">
        <v>902</v>
      </c>
      <c r="B551" t="s">
        <v>906</v>
      </c>
      <c r="C551" t="s">
        <v>74</v>
      </c>
      <c r="D551" t="s">
        <v>272</v>
      </c>
      <c r="E551" t="s">
        <v>266</v>
      </c>
      <c r="AA551" t="s">
        <v>1545</v>
      </c>
      <c r="AB551" t="s">
        <v>1602</v>
      </c>
      <c r="AC551" t="s">
        <v>1603</v>
      </c>
      <c r="AD551" t="s">
        <v>1046</v>
      </c>
      <c r="AE551" t="s">
        <v>272</v>
      </c>
    </row>
    <row r="552" spans="1:31" x14ac:dyDescent="0.25">
      <c r="A552" t="s">
        <v>902</v>
      </c>
      <c r="B552" t="s">
        <v>907</v>
      </c>
      <c r="C552" t="s">
        <v>42</v>
      </c>
      <c r="D552" t="s">
        <v>272</v>
      </c>
      <c r="E552" t="s">
        <v>266</v>
      </c>
      <c r="AA552" t="s">
        <v>1545</v>
      </c>
      <c r="AB552" t="s">
        <v>1602</v>
      </c>
      <c r="AC552" t="s">
        <v>1604</v>
      </c>
      <c r="AD552" t="s">
        <v>1050</v>
      </c>
      <c r="AE552" t="s">
        <v>273</v>
      </c>
    </row>
    <row r="553" spans="1:31" x14ac:dyDescent="0.25">
      <c r="A553" t="s">
        <v>902</v>
      </c>
      <c r="B553" t="s">
        <v>908</v>
      </c>
      <c r="C553" t="s">
        <v>42</v>
      </c>
      <c r="D553" t="s">
        <v>272</v>
      </c>
      <c r="E553" t="s">
        <v>266</v>
      </c>
      <c r="AA553" t="s">
        <v>1545</v>
      </c>
      <c r="AB553" t="s">
        <v>1602</v>
      </c>
      <c r="AC553" t="s">
        <v>1605</v>
      </c>
      <c r="AD553" t="s">
        <v>1050</v>
      </c>
      <c r="AE553" t="s">
        <v>273</v>
      </c>
    </row>
    <row r="554" spans="1:31" x14ac:dyDescent="0.25">
      <c r="A554" t="s">
        <v>902</v>
      </c>
      <c r="B554" t="s">
        <v>909</v>
      </c>
      <c r="C554" t="s">
        <v>911</v>
      </c>
      <c r="D554" t="s">
        <v>272</v>
      </c>
      <c r="E554" t="s">
        <v>266</v>
      </c>
      <c r="AA554" t="s">
        <v>1545</v>
      </c>
      <c r="AB554" t="s">
        <v>1602</v>
      </c>
      <c r="AC554" t="s">
        <v>1606</v>
      </c>
      <c r="AD554" t="s">
        <v>1046</v>
      </c>
      <c r="AE554" t="s">
        <v>272</v>
      </c>
    </row>
    <row r="555" spans="1:31" x14ac:dyDescent="0.25">
      <c r="A555" t="s">
        <v>902</v>
      </c>
      <c r="B555" t="s">
        <v>910</v>
      </c>
      <c r="C555" t="s">
        <v>911</v>
      </c>
      <c r="D555" t="s">
        <v>272</v>
      </c>
      <c r="AA555" t="s">
        <v>1545</v>
      </c>
      <c r="AB555" t="s">
        <v>1602</v>
      </c>
      <c r="AC555" t="s">
        <v>1607</v>
      </c>
      <c r="AD555" t="s">
        <v>1046</v>
      </c>
      <c r="AE555" t="s">
        <v>272</v>
      </c>
    </row>
    <row r="556" spans="1:31" x14ac:dyDescent="0.25">
      <c r="A556" t="s">
        <v>912</v>
      </c>
      <c r="B556" t="s">
        <v>913</v>
      </c>
      <c r="C556" t="s">
        <v>924</v>
      </c>
      <c r="D556" t="s">
        <v>273</v>
      </c>
      <c r="E556" t="s">
        <v>266</v>
      </c>
      <c r="AA556" t="s">
        <v>1545</v>
      </c>
      <c r="AB556" t="s">
        <v>1602</v>
      </c>
      <c r="AC556" t="s">
        <v>1608</v>
      </c>
      <c r="AD556" t="s">
        <v>266</v>
      </c>
      <c r="AE556" t="s">
        <v>272</v>
      </c>
    </row>
    <row r="557" spans="1:31" x14ac:dyDescent="0.25">
      <c r="A557" t="s">
        <v>912</v>
      </c>
      <c r="B557" t="s">
        <v>914</v>
      </c>
      <c r="C557" t="s">
        <v>924</v>
      </c>
      <c r="D557" t="s">
        <v>272</v>
      </c>
      <c r="E557" t="s">
        <v>266</v>
      </c>
      <c r="AA557" t="s">
        <v>1545</v>
      </c>
      <c r="AB557" t="s">
        <v>1602</v>
      </c>
      <c r="AC557" t="s">
        <v>1609</v>
      </c>
      <c r="AD557" t="s">
        <v>266</v>
      </c>
      <c r="AE557" t="s">
        <v>273</v>
      </c>
    </row>
    <row r="558" spans="1:31" x14ac:dyDescent="0.25">
      <c r="A558" t="s">
        <v>912</v>
      </c>
      <c r="B558" t="s">
        <v>915</v>
      </c>
      <c r="C558" t="s">
        <v>924</v>
      </c>
      <c r="D558" t="s">
        <v>273</v>
      </c>
      <c r="E558" t="s">
        <v>266</v>
      </c>
      <c r="AA558" t="s">
        <v>1545</v>
      </c>
      <c r="AB558" t="s">
        <v>1602</v>
      </c>
      <c r="AC558" t="s">
        <v>1610</v>
      </c>
      <c r="AD558" t="s">
        <v>266</v>
      </c>
      <c r="AE558" t="s">
        <v>272</v>
      </c>
    </row>
    <row r="559" spans="1:31" x14ac:dyDescent="0.25">
      <c r="A559" t="s">
        <v>912</v>
      </c>
      <c r="B559" t="s">
        <v>916</v>
      </c>
      <c r="C559" t="s">
        <v>924</v>
      </c>
      <c r="D559" t="s">
        <v>272</v>
      </c>
      <c r="E559" t="s">
        <v>266</v>
      </c>
      <c r="AA559" t="s">
        <v>1545</v>
      </c>
      <c r="AB559" t="s">
        <v>1602</v>
      </c>
      <c r="AC559" t="s">
        <v>1611</v>
      </c>
      <c r="AD559" t="s">
        <v>266</v>
      </c>
      <c r="AE559" t="s">
        <v>273</v>
      </c>
    </row>
    <row r="560" spans="1:31" x14ac:dyDescent="0.25">
      <c r="A560" t="s">
        <v>912</v>
      </c>
      <c r="B560" t="s">
        <v>917</v>
      </c>
      <c r="C560" t="s">
        <v>924</v>
      </c>
      <c r="D560" t="s">
        <v>273</v>
      </c>
      <c r="E560" t="s">
        <v>266</v>
      </c>
      <c r="AA560" t="s">
        <v>1545</v>
      </c>
      <c r="AB560" t="s">
        <v>1602</v>
      </c>
      <c r="AC560" t="s">
        <v>1612</v>
      </c>
      <c r="AD560" t="s">
        <v>266</v>
      </c>
      <c r="AE560" t="s">
        <v>272</v>
      </c>
    </row>
    <row r="561" spans="1:31" x14ac:dyDescent="0.25">
      <c r="A561" t="s">
        <v>912</v>
      </c>
      <c r="B561" t="s">
        <v>918</v>
      </c>
      <c r="C561" t="s">
        <v>924</v>
      </c>
      <c r="D561" t="s">
        <v>273</v>
      </c>
      <c r="AA561" t="s">
        <v>1545</v>
      </c>
      <c r="AB561" t="s">
        <v>1602</v>
      </c>
      <c r="AC561" t="s">
        <v>1613</v>
      </c>
      <c r="AD561" t="s">
        <v>266</v>
      </c>
      <c r="AE561" t="s">
        <v>273</v>
      </c>
    </row>
    <row r="562" spans="1:31" x14ac:dyDescent="0.25">
      <c r="A562" t="s">
        <v>912</v>
      </c>
      <c r="B562" t="s">
        <v>919</v>
      </c>
      <c r="C562" t="s">
        <v>41</v>
      </c>
      <c r="D562" t="s">
        <v>272</v>
      </c>
      <c r="E562" t="s">
        <v>266</v>
      </c>
      <c r="AA562" t="s">
        <v>1545</v>
      </c>
      <c r="AB562" t="s">
        <v>1602</v>
      </c>
      <c r="AC562" t="s">
        <v>1614</v>
      </c>
      <c r="AD562" t="s">
        <v>266</v>
      </c>
      <c r="AE562" t="s">
        <v>273</v>
      </c>
    </row>
    <row r="563" spans="1:31" x14ac:dyDescent="0.25">
      <c r="A563" t="s">
        <v>912</v>
      </c>
      <c r="B563" t="s">
        <v>920</v>
      </c>
      <c r="C563" t="s">
        <v>41</v>
      </c>
      <c r="D563" t="s">
        <v>272</v>
      </c>
      <c r="E563" t="s">
        <v>266</v>
      </c>
      <c r="AA563" t="s">
        <v>1545</v>
      </c>
      <c r="AB563" t="s">
        <v>821</v>
      </c>
      <c r="AC563" t="s">
        <v>1615</v>
      </c>
      <c r="AD563" t="s">
        <v>266</v>
      </c>
      <c r="AE563" t="s">
        <v>273</v>
      </c>
    </row>
    <row r="564" spans="1:31" x14ac:dyDescent="0.25">
      <c r="A564" t="s">
        <v>912</v>
      </c>
      <c r="B564" t="s">
        <v>921</v>
      </c>
      <c r="C564" t="s">
        <v>41</v>
      </c>
      <c r="D564" t="s">
        <v>272</v>
      </c>
      <c r="E564" t="s">
        <v>266</v>
      </c>
      <c r="AA564" t="s">
        <v>1545</v>
      </c>
      <c r="AB564" t="s">
        <v>821</v>
      </c>
      <c r="AC564" t="s">
        <v>1616</v>
      </c>
      <c r="AD564" t="s">
        <v>266</v>
      </c>
      <c r="AE564" t="s">
        <v>272</v>
      </c>
    </row>
    <row r="565" spans="1:31" x14ac:dyDescent="0.25">
      <c r="A565" t="s">
        <v>912</v>
      </c>
      <c r="B565" t="s">
        <v>922</v>
      </c>
      <c r="C565" t="s">
        <v>41</v>
      </c>
      <c r="D565" t="s">
        <v>273</v>
      </c>
      <c r="AA565" t="s">
        <v>1545</v>
      </c>
      <c r="AB565" t="s">
        <v>821</v>
      </c>
      <c r="AC565" t="s">
        <v>1617</v>
      </c>
      <c r="AD565" t="s">
        <v>266</v>
      </c>
      <c r="AE565" t="s">
        <v>272</v>
      </c>
    </row>
    <row r="566" spans="1:31" x14ac:dyDescent="0.25">
      <c r="A566" t="s">
        <v>912</v>
      </c>
      <c r="B566" t="s">
        <v>925</v>
      </c>
      <c r="C566" t="s">
        <v>41</v>
      </c>
      <c r="D566" t="s">
        <v>273</v>
      </c>
      <c r="E566" t="s">
        <v>266</v>
      </c>
      <c r="AA566" t="s">
        <v>1618</v>
      </c>
      <c r="AB566" t="s">
        <v>41</v>
      </c>
      <c r="AC566" t="s">
        <v>1620</v>
      </c>
      <c r="AD566" t="s">
        <v>1046</v>
      </c>
      <c r="AE566" t="s">
        <v>272</v>
      </c>
    </row>
    <row r="567" spans="1:31" x14ac:dyDescent="0.25">
      <c r="A567" t="s">
        <v>912</v>
      </c>
      <c r="B567" t="s">
        <v>923</v>
      </c>
      <c r="C567" t="s">
        <v>926</v>
      </c>
      <c r="D567" t="s">
        <v>272</v>
      </c>
      <c r="AA567" t="s">
        <v>1618</v>
      </c>
      <c r="AB567" t="s">
        <v>41</v>
      </c>
      <c r="AC567" t="s">
        <v>1621</v>
      </c>
      <c r="AD567" t="s">
        <v>1046</v>
      </c>
      <c r="AE567" t="s">
        <v>272</v>
      </c>
    </row>
    <row r="568" spans="1:31" x14ac:dyDescent="0.25">
      <c r="A568" t="s">
        <v>927</v>
      </c>
      <c r="B568" t="s">
        <v>928</v>
      </c>
      <c r="C568" t="s">
        <v>938</v>
      </c>
      <c r="D568" t="s">
        <v>272</v>
      </c>
      <c r="E568" t="s">
        <v>266</v>
      </c>
      <c r="AA568" t="s">
        <v>1618</v>
      </c>
      <c r="AB568" t="s">
        <v>41</v>
      </c>
      <c r="AC568" t="s">
        <v>1622</v>
      </c>
      <c r="AD568" t="s">
        <v>1050</v>
      </c>
      <c r="AE568" t="s">
        <v>273</v>
      </c>
    </row>
    <row r="569" spans="1:31" x14ac:dyDescent="0.25">
      <c r="A569" t="s">
        <v>927</v>
      </c>
      <c r="B569" t="s">
        <v>929</v>
      </c>
      <c r="C569" t="s">
        <v>938</v>
      </c>
      <c r="D569" t="s">
        <v>273</v>
      </c>
      <c r="AA569" t="s">
        <v>1618</v>
      </c>
      <c r="AB569" t="s">
        <v>41</v>
      </c>
      <c r="AC569" t="s">
        <v>1623</v>
      </c>
      <c r="AD569" t="s">
        <v>1046</v>
      </c>
      <c r="AE569" t="s">
        <v>272</v>
      </c>
    </row>
    <row r="570" spans="1:31" x14ac:dyDescent="0.25">
      <c r="A570" t="s">
        <v>927</v>
      </c>
      <c r="B570" t="s">
        <v>930</v>
      </c>
      <c r="C570" t="s">
        <v>938</v>
      </c>
      <c r="D570" t="s">
        <v>272</v>
      </c>
      <c r="AA570" t="s">
        <v>1618</v>
      </c>
      <c r="AB570" t="s">
        <v>41</v>
      </c>
      <c r="AC570" t="s">
        <v>1624</v>
      </c>
      <c r="AD570" t="s">
        <v>1050</v>
      </c>
      <c r="AE570" t="s">
        <v>273</v>
      </c>
    </row>
    <row r="571" spans="1:31" x14ac:dyDescent="0.25">
      <c r="A571" t="s">
        <v>927</v>
      </c>
      <c r="B571" t="s">
        <v>931</v>
      </c>
      <c r="C571" t="s">
        <v>938</v>
      </c>
      <c r="D571" t="s">
        <v>272</v>
      </c>
      <c r="AA571" t="s">
        <v>1618</v>
      </c>
      <c r="AB571" t="s">
        <v>41</v>
      </c>
      <c r="AC571" t="s">
        <v>1625</v>
      </c>
      <c r="AD571" t="s">
        <v>1050</v>
      </c>
      <c r="AE571" t="s">
        <v>273</v>
      </c>
    </row>
    <row r="572" spans="1:31" x14ac:dyDescent="0.25">
      <c r="A572" t="s">
        <v>927</v>
      </c>
      <c r="B572" t="s">
        <v>932</v>
      </c>
      <c r="C572" t="s">
        <v>74</v>
      </c>
      <c r="D572" t="s">
        <v>272</v>
      </c>
      <c r="E572" t="s">
        <v>266</v>
      </c>
      <c r="AA572" t="s">
        <v>1618</v>
      </c>
      <c r="AB572" t="s">
        <v>41</v>
      </c>
      <c r="AC572" t="s">
        <v>1626</v>
      </c>
      <c r="AD572" t="s">
        <v>1046</v>
      </c>
      <c r="AE572" t="s">
        <v>272</v>
      </c>
    </row>
    <row r="573" spans="1:31" x14ac:dyDescent="0.25">
      <c r="A573" t="s">
        <v>927</v>
      </c>
      <c r="B573" t="s">
        <v>933</v>
      </c>
      <c r="C573" t="s">
        <v>74</v>
      </c>
      <c r="D573" t="s">
        <v>272</v>
      </c>
      <c r="E573" t="s">
        <v>266</v>
      </c>
      <c r="AA573" t="s">
        <v>1618</v>
      </c>
      <c r="AB573" t="s">
        <v>41</v>
      </c>
      <c r="AC573" t="s">
        <v>1627</v>
      </c>
      <c r="AD573" t="s">
        <v>1046</v>
      </c>
      <c r="AE573" t="s">
        <v>272</v>
      </c>
    </row>
    <row r="574" spans="1:31" x14ac:dyDescent="0.25">
      <c r="A574" t="s">
        <v>927</v>
      </c>
      <c r="B574" t="s">
        <v>934</v>
      </c>
      <c r="C574" t="s">
        <v>74</v>
      </c>
      <c r="D574" t="s">
        <v>272</v>
      </c>
      <c r="E574" t="s">
        <v>266</v>
      </c>
      <c r="AA574" t="s">
        <v>1618</v>
      </c>
      <c r="AB574" t="s">
        <v>41</v>
      </c>
      <c r="AC574" t="s">
        <v>1628</v>
      </c>
      <c r="AD574" t="s">
        <v>1046</v>
      </c>
      <c r="AE574" t="s">
        <v>272</v>
      </c>
    </row>
    <row r="575" spans="1:31" x14ac:dyDescent="0.25">
      <c r="A575" t="s">
        <v>927</v>
      </c>
      <c r="B575" t="s">
        <v>935</v>
      </c>
      <c r="C575" t="s">
        <v>74</v>
      </c>
      <c r="D575" t="s">
        <v>272</v>
      </c>
      <c r="E575" t="s">
        <v>266</v>
      </c>
      <c r="AA575" t="s">
        <v>1618</v>
      </c>
      <c r="AB575" t="s">
        <v>41</v>
      </c>
      <c r="AC575" t="s">
        <v>1629</v>
      </c>
      <c r="AD575" t="s">
        <v>1050</v>
      </c>
      <c r="AE575" t="s">
        <v>273</v>
      </c>
    </row>
    <row r="576" spans="1:31" x14ac:dyDescent="0.25">
      <c r="A576" t="s">
        <v>927</v>
      </c>
      <c r="B576" t="s">
        <v>936</v>
      </c>
      <c r="C576" t="s">
        <v>51</v>
      </c>
      <c r="D576" t="s">
        <v>273</v>
      </c>
      <c r="E576" t="s">
        <v>266</v>
      </c>
      <c r="AA576" t="s">
        <v>1618</v>
      </c>
      <c r="AB576" t="s">
        <v>41</v>
      </c>
      <c r="AC576" t="s">
        <v>1630</v>
      </c>
      <c r="AD576" t="s">
        <v>1046</v>
      </c>
      <c r="AE576" t="s">
        <v>272</v>
      </c>
    </row>
    <row r="577" spans="1:31" x14ac:dyDescent="0.25">
      <c r="A577" t="s">
        <v>927</v>
      </c>
      <c r="B577" t="s">
        <v>906</v>
      </c>
      <c r="C577" t="s">
        <v>51</v>
      </c>
      <c r="D577" t="s">
        <v>272</v>
      </c>
      <c r="E577" t="s">
        <v>266</v>
      </c>
      <c r="AA577" t="s">
        <v>1618</v>
      </c>
      <c r="AB577" t="s">
        <v>41</v>
      </c>
      <c r="AC577" t="s">
        <v>1631</v>
      </c>
      <c r="AD577" t="s">
        <v>1046</v>
      </c>
      <c r="AE577" t="s">
        <v>272</v>
      </c>
    </row>
    <row r="578" spans="1:31" x14ac:dyDescent="0.25">
      <c r="A578" t="s">
        <v>927</v>
      </c>
      <c r="B578" t="s">
        <v>937</v>
      </c>
      <c r="C578" t="s">
        <v>51</v>
      </c>
      <c r="D578" t="s">
        <v>273</v>
      </c>
      <c r="AA578" t="s">
        <v>1618</v>
      </c>
      <c r="AB578" t="s">
        <v>41</v>
      </c>
      <c r="AC578" t="s">
        <v>1632</v>
      </c>
      <c r="AD578" t="s">
        <v>1050</v>
      </c>
      <c r="AE578" t="s">
        <v>273</v>
      </c>
    </row>
    <row r="579" spans="1:31" x14ac:dyDescent="0.25">
      <c r="A579" t="s">
        <v>939</v>
      </c>
      <c r="B579" t="s">
        <v>940</v>
      </c>
      <c r="C579" t="s">
        <v>74</v>
      </c>
      <c r="D579" t="s">
        <v>272</v>
      </c>
      <c r="E579" t="s">
        <v>266</v>
      </c>
      <c r="AA579" t="s">
        <v>1618</v>
      </c>
      <c r="AB579" t="s">
        <v>41</v>
      </c>
      <c r="AC579" t="s">
        <v>1633</v>
      </c>
      <c r="AD579" t="s">
        <v>1050</v>
      </c>
      <c r="AE579" t="s">
        <v>273</v>
      </c>
    </row>
    <row r="580" spans="1:31" x14ac:dyDescent="0.25">
      <c r="A580" t="s">
        <v>939</v>
      </c>
      <c r="B580" t="s">
        <v>941</v>
      </c>
      <c r="C580" t="s">
        <v>74</v>
      </c>
      <c r="D580" t="s">
        <v>273</v>
      </c>
      <c r="E580" t="s">
        <v>266</v>
      </c>
      <c r="AA580" t="s">
        <v>1618</v>
      </c>
      <c r="AB580" t="s">
        <v>41</v>
      </c>
      <c r="AC580" t="s">
        <v>1634</v>
      </c>
      <c r="AD580" t="s">
        <v>1046</v>
      </c>
      <c r="AE580" t="s">
        <v>272</v>
      </c>
    </row>
    <row r="581" spans="1:31" x14ac:dyDescent="0.25">
      <c r="A581" t="s">
        <v>939</v>
      </c>
      <c r="B581" t="s">
        <v>942</v>
      </c>
      <c r="C581" t="s">
        <v>74</v>
      </c>
      <c r="D581" t="s">
        <v>272</v>
      </c>
      <c r="E581" t="s">
        <v>266</v>
      </c>
      <c r="AA581" t="s">
        <v>1618</v>
      </c>
      <c r="AB581" t="s">
        <v>41</v>
      </c>
      <c r="AC581" t="s">
        <v>1635</v>
      </c>
      <c r="AD581" t="s">
        <v>1050</v>
      </c>
      <c r="AE581" t="s">
        <v>273</v>
      </c>
    </row>
    <row r="582" spans="1:31" x14ac:dyDescent="0.25">
      <c r="A582" t="s">
        <v>939</v>
      </c>
      <c r="B582" t="s">
        <v>943</v>
      </c>
      <c r="C582" t="s">
        <v>74</v>
      </c>
      <c r="D582" t="s">
        <v>272</v>
      </c>
      <c r="E582" t="s">
        <v>266</v>
      </c>
      <c r="AA582" t="s">
        <v>1618</v>
      </c>
      <c r="AB582" t="s">
        <v>41</v>
      </c>
      <c r="AC582" t="s">
        <v>1636</v>
      </c>
      <c r="AD582" t="s">
        <v>1046</v>
      </c>
      <c r="AE582" t="s">
        <v>272</v>
      </c>
    </row>
    <row r="583" spans="1:31" x14ac:dyDescent="0.25">
      <c r="A583" t="s">
        <v>939</v>
      </c>
      <c r="B583" t="s">
        <v>944</v>
      </c>
      <c r="C583" t="s">
        <v>42</v>
      </c>
      <c r="D583" t="s">
        <v>272</v>
      </c>
      <c r="E583" t="s">
        <v>266</v>
      </c>
      <c r="AA583" t="s">
        <v>1618</v>
      </c>
      <c r="AB583" t="s">
        <v>41</v>
      </c>
      <c r="AC583" t="s">
        <v>1637</v>
      </c>
      <c r="AD583" t="s">
        <v>1046</v>
      </c>
      <c r="AE583" t="s">
        <v>272</v>
      </c>
    </row>
    <row r="584" spans="1:31" x14ac:dyDescent="0.25">
      <c r="A584" t="s">
        <v>939</v>
      </c>
      <c r="B584" t="s">
        <v>945</v>
      </c>
      <c r="C584" t="s">
        <v>42</v>
      </c>
      <c r="D584" t="s">
        <v>273</v>
      </c>
      <c r="AA584" t="s">
        <v>1618</v>
      </c>
      <c r="AB584" t="s">
        <v>41</v>
      </c>
      <c r="AC584" t="s">
        <v>1638</v>
      </c>
      <c r="AD584" t="s">
        <v>1046</v>
      </c>
      <c r="AE584" t="s">
        <v>272</v>
      </c>
    </row>
    <row r="585" spans="1:31" x14ac:dyDescent="0.25">
      <c r="A585" t="s">
        <v>939</v>
      </c>
      <c r="B585" t="s">
        <v>946</v>
      </c>
      <c r="C585" t="s">
        <v>41</v>
      </c>
      <c r="D585" t="s">
        <v>272</v>
      </c>
      <c r="E585" t="s">
        <v>266</v>
      </c>
      <c r="AA585" t="s">
        <v>1618</v>
      </c>
      <c r="AB585" t="s">
        <v>41</v>
      </c>
      <c r="AC585" t="s">
        <v>1639</v>
      </c>
      <c r="AD585" t="s">
        <v>1050</v>
      </c>
      <c r="AE585" t="s">
        <v>273</v>
      </c>
    </row>
    <row r="586" spans="1:31" x14ac:dyDescent="0.25">
      <c r="A586" t="s">
        <v>947</v>
      </c>
      <c r="B586" t="s">
        <v>948</v>
      </c>
      <c r="C586" t="s">
        <v>972</v>
      </c>
      <c r="D586" t="s">
        <v>272</v>
      </c>
      <c r="E586" t="s">
        <v>266</v>
      </c>
      <c r="AA586" t="s">
        <v>1618</v>
      </c>
      <c r="AB586" t="s">
        <v>41</v>
      </c>
      <c r="AC586" t="s">
        <v>1619</v>
      </c>
      <c r="AD586" t="s">
        <v>1064</v>
      </c>
      <c r="AE586" t="s">
        <v>1064</v>
      </c>
    </row>
    <row r="587" spans="1:31" x14ac:dyDescent="0.25">
      <c r="A587" t="s">
        <v>947</v>
      </c>
      <c r="B587" t="s">
        <v>949</v>
      </c>
      <c r="C587" t="s">
        <v>972</v>
      </c>
      <c r="D587" t="s">
        <v>273</v>
      </c>
      <c r="E587" t="s">
        <v>266</v>
      </c>
      <c r="AA587" t="s">
        <v>1618</v>
      </c>
      <c r="AB587" t="s">
        <v>821</v>
      </c>
      <c r="AC587" t="s">
        <v>1640</v>
      </c>
      <c r="AD587" t="s">
        <v>1046</v>
      </c>
      <c r="AE587" t="s">
        <v>272</v>
      </c>
    </row>
    <row r="588" spans="1:31" x14ac:dyDescent="0.25">
      <c r="A588" t="s">
        <v>947</v>
      </c>
      <c r="B588" t="s">
        <v>950</v>
      </c>
      <c r="C588" t="s">
        <v>972</v>
      </c>
      <c r="D588" t="s">
        <v>273</v>
      </c>
      <c r="E588" t="s">
        <v>266</v>
      </c>
      <c r="AA588" t="s">
        <v>1618</v>
      </c>
      <c r="AB588" t="s">
        <v>821</v>
      </c>
      <c r="AC588" t="s">
        <v>1641</v>
      </c>
      <c r="AD588" t="s">
        <v>1046</v>
      </c>
      <c r="AE588" t="s">
        <v>272</v>
      </c>
    </row>
    <row r="589" spans="1:31" x14ac:dyDescent="0.25">
      <c r="A589" t="s">
        <v>947</v>
      </c>
      <c r="B589" t="s">
        <v>951</v>
      </c>
      <c r="C589" t="s">
        <v>972</v>
      </c>
      <c r="D589" t="s">
        <v>273</v>
      </c>
      <c r="E589" t="s">
        <v>266</v>
      </c>
      <c r="AA589" t="s">
        <v>1618</v>
      </c>
      <c r="AB589" t="s">
        <v>821</v>
      </c>
      <c r="AC589" t="s">
        <v>1642</v>
      </c>
      <c r="AD589" t="s">
        <v>1046</v>
      </c>
      <c r="AE589" t="s">
        <v>272</v>
      </c>
    </row>
    <row r="590" spans="1:31" x14ac:dyDescent="0.25">
      <c r="A590" t="s">
        <v>947</v>
      </c>
      <c r="B590" t="s">
        <v>952</v>
      </c>
      <c r="C590" t="s">
        <v>972</v>
      </c>
      <c r="D590" t="s">
        <v>272</v>
      </c>
      <c r="E590" t="s">
        <v>266</v>
      </c>
      <c r="AA590" t="s">
        <v>1618</v>
      </c>
      <c r="AB590" t="s">
        <v>821</v>
      </c>
      <c r="AC590" t="s">
        <v>1643</v>
      </c>
      <c r="AD590" t="s">
        <v>1046</v>
      </c>
      <c r="AE590" t="s">
        <v>272</v>
      </c>
    </row>
    <row r="591" spans="1:31" x14ac:dyDescent="0.25">
      <c r="A591" t="s">
        <v>947</v>
      </c>
      <c r="B591" t="s">
        <v>953</v>
      </c>
      <c r="C591" t="s">
        <v>972</v>
      </c>
      <c r="D591" t="s">
        <v>272</v>
      </c>
      <c r="E591" t="s">
        <v>266</v>
      </c>
      <c r="AA591" t="s">
        <v>1618</v>
      </c>
      <c r="AB591" t="s">
        <v>821</v>
      </c>
      <c r="AC591" t="s">
        <v>1644</v>
      </c>
      <c r="AD591" t="s">
        <v>1050</v>
      </c>
      <c r="AE591" t="s">
        <v>273</v>
      </c>
    </row>
    <row r="592" spans="1:31" x14ac:dyDescent="0.25">
      <c r="A592" t="s">
        <v>947</v>
      </c>
      <c r="B592" t="s">
        <v>954</v>
      </c>
      <c r="C592" t="s">
        <v>957</v>
      </c>
      <c r="D592" t="s">
        <v>272</v>
      </c>
      <c r="E592" t="s">
        <v>266</v>
      </c>
      <c r="AA592" t="s">
        <v>1618</v>
      </c>
      <c r="AB592" t="s">
        <v>821</v>
      </c>
      <c r="AC592" t="s">
        <v>1645</v>
      </c>
      <c r="AD592" t="s">
        <v>1050</v>
      </c>
      <c r="AE592" t="s">
        <v>273</v>
      </c>
    </row>
    <row r="593" spans="1:31" x14ac:dyDescent="0.25">
      <c r="A593" t="s">
        <v>947</v>
      </c>
      <c r="B593" t="s">
        <v>955</v>
      </c>
      <c r="C593" t="s">
        <v>957</v>
      </c>
      <c r="D593" t="s">
        <v>272</v>
      </c>
      <c r="E593" t="s">
        <v>266</v>
      </c>
      <c r="AA593" t="s">
        <v>1618</v>
      </c>
      <c r="AB593" t="s">
        <v>821</v>
      </c>
      <c r="AC593" t="s">
        <v>1646</v>
      </c>
      <c r="AD593" t="s">
        <v>1050</v>
      </c>
      <c r="AE593" t="s">
        <v>273</v>
      </c>
    </row>
    <row r="594" spans="1:31" x14ac:dyDescent="0.25">
      <c r="A594" t="s">
        <v>947</v>
      </c>
      <c r="B594" t="s">
        <v>956</v>
      </c>
      <c r="C594" t="s">
        <v>957</v>
      </c>
      <c r="D594" t="s">
        <v>272</v>
      </c>
      <c r="E594" t="s">
        <v>266</v>
      </c>
      <c r="AA594" t="s">
        <v>1618</v>
      </c>
      <c r="AB594" t="s">
        <v>821</v>
      </c>
      <c r="AC594" t="s">
        <v>1647</v>
      </c>
      <c r="AD594" t="s">
        <v>1050</v>
      </c>
      <c r="AE594" t="s">
        <v>273</v>
      </c>
    </row>
    <row r="595" spans="1:31" x14ac:dyDescent="0.25">
      <c r="AA595" t="s">
        <v>1618</v>
      </c>
      <c r="AB595" t="s">
        <v>821</v>
      </c>
      <c r="AC595" t="s">
        <v>1648</v>
      </c>
      <c r="AD595" t="s">
        <v>1050</v>
      </c>
      <c r="AE595" t="s">
        <v>273</v>
      </c>
    </row>
    <row r="596" spans="1:31" x14ac:dyDescent="0.25">
      <c r="AA596" t="s">
        <v>1618</v>
      </c>
      <c r="AB596" t="s">
        <v>821</v>
      </c>
      <c r="AC596" t="s">
        <v>1649</v>
      </c>
      <c r="AD596" t="s">
        <v>1050</v>
      </c>
      <c r="AE596" t="s">
        <v>273</v>
      </c>
    </row>
    <row r="597" spans="1:31" x14ac:dyDescent="0.25">
      <c r="AA597" t="s">
        <v>1618</v>
      </c>
      <c r="AB597" t="s">
        <v>821</v>
      </c>
      <c r="AC597" t="s">
        <v>1650</v>
      </c>
      <c r="AD597" t="s">
        <v>1050</v>
      </c>
      <c r="AE597" t="s">
        <v>273</v>
      </c>
    </row>
    <row r="598" spans="1:31" x14ac:dyDescent="0.25">
      <c r="AA598" t="s">
        <v>1618</v>
      </c>
      <c r="AB598" t="s">
        <v>821</v>
      </c>
      <c r="AC598" t="s">
        <v>1651</v>
      </c>
      <c r="AD598" t="s">
        <v>1046</v>
      </c>
      <c r="AE598" t="s">
        <v>272</v>
      </c>
    </row>
    <row r="599" spans="1:31" x14ac:dyDescent="0.25">
      <c r="AA599" t="s">
        <v>1618</v>
      </c>
      <c r="AB599" t="s">
        <v>821</v>
      </c>
      <c r="AC599" t="s">
        <v>1652</v>
      </c>
      <c r="AD599" t="s">
        <v>1046</v>
      </c>
      <c r="AE599" t="s">
        <v>272</v>
      </c>
    </row>
    <row r="600" spans="1:31" x14ac:dyDescent="0.25">
      <c r="AA600" t="s">
        <v>1618</v>
      </c>
      <c r="AB600" t="s">
        <v>821</v>
      </c>
      <c r="AC600" t="s">
        <v>1653</v>
      </c>
      <c r="AD600" t="s">
        <v>266</v>
      </c>
      <c r="AE600" t="s">
        <v>273</v>
      </c>
    </row>
    <row r="601" spans="1:31" x14ac:dyDescent="0.25">
      <c r="AA601" t="s">
        <v>1618</v>
      </c>
      <c r="AB601" t="s">
        <v>821</v>
      </c>
      <c r="AC601" t="s">
        <v>1654</v>
      </c>
      <c r="AD601" t="s">
        <v>266</v>
      </c>
      <c r="AE601" t="s">
        <v>272</v>
      </c>
    </row>
    <row r="602" spans="1:31" x14ac:dyDescent="0.25">
      <c r="AA602" t="s">
        <v>1618</v>
      </c>
      <c r="AB602" t="s">
        <v>821</v>
      </c>
      <c r="AC602" t="s">
        <v>1655</v>
      </c>
      <c r="AD602" t="s">
        <v>266</v>
      </c>
      <c r="AE602" t="s">
        <v>273</v>
      </c>
    </row>
    <row r="603" spans="1:31" x14ac:dyDescent="0.25">
      <c r="AA603" t="s">
        <v>1618</v>
      </c>
      <c r="AB603" t="s">
        <v>821</v>
      </c>
      <c r="AC603" t="s">
        <v>1656</v>
      </c>
      <c r="AD603" t="s">
        <v>266</v>
      </c>
      <c r="AE603" t="s">
        <v>272</v>
      </c>
    </row>
    <row r="604" spans="1:31" x14ac:dyDescent="0.25">
      <c r="AA604" t="s">
        <v>1618</v>
      </c>
      <c r="AB604" t="s">
        <v>40</v>
      </c>
      <c r="AC604" t="s">
        <v>1657</v>
      </c>
      <c r="AD604" t="s">
        <v>1046</v>
      </c>
      <c r="AE604" t="s">
        <v>272</v>
      </c>
    </row>
    <row r="605" spans="1:31" x14ac:dyDescent="0.25">
      <c r="AA605" t="s">
        <v>1618</v>
      </c>
      <c r="AB605" t="s">
        <v>40</v>
      </c>
      <c r="AC605" t="s">
        <v>1658</v>
      </c>
      <c r="AD605" t="s">
        <v>1046</v>
      </c>
      <c r="AE605" t="s">
        <v>272</v>
      </c>
    </row>
    <row r="606" spans="1:31" x14ac:dyDescent="0.25">
      <c r="AA606" t="s">
        <v>1618</v>
      </c>
      <c r="AB606" t="s">
        <v>40</v>
      </c>
      <c r="AC606" t="s">
        <v>1659</v>
      </c>
      <c r="AD606" t="s">
        <v>1046</v>
      </c>
      <c r="AE606" t="s">
        <v>272</v>
      </c>
    </row>
    <row r="607" spans="1:31" x14ac:dyDescent="0.25">
      <c r="AA607" t="s">
        <v>1618</v>
      </c>
      <c r="AB607" t="s">
        <v>40</v>
      </c>
      <c r="AC607" t="s">
        <v>1660</v>
      </c>
      <c r="AD607" t="s">
        <v>1050</v>
      </c>
      <c r="AE607" t="s">
        <v>273</v>
      </c>
    </row>
    <row r="608" spans="1:31" x14ac:dyDescent="0.25">
      <c r="AA608" t="s">
        <v>1618</v>
      </c>
      <c r="AB608" t="s">
        <v>40</v>
      </c>
      <c r="AC608" t="s">
        <v>1661</v>
      </c>
      <c r="AD608" t="s">
        <v>1050</v>
      </c>
      <c r="AE608" t="s">
        <v>273</v>
      </c>
    </row>
    <row r="609" spans="27:31" x14ac:dyDescent="0.25">
      <c r="AA609" t="s">
        <v>1618</v>
      </c>
      <c r="AB609" t="s">
        <v>40</v>
      </c>
      <c r="AC609" t="s">
        <v>1662</v>
      </c>
      <c r="AD609" t="s">
        <v>1050</v>
      </c>
      <c r="AE609" t="s">
        <v>273</v>
      </c>
    </row>
    <row r="610" spans="27:31" x14ac:dyDescent="0.25">
      <c r="AA610" t="s">
        <v>1618</v>
      </c>
      <c r="AB610" t="s">
        <v>40</v>
      </c>
      <c r="AC610" t="s">
        <v>1663</v>
      </c>
      <c r="AD610" t="s">
        <v>1046</v>
      </c>
      <c r="AE610" t="s">
        <v>272</v>
      </c>
    </row>
    <row r="611" spans="27:31" x14ac:dyDescent="0.25">
      <c r="AA611" t="s">
        <v>1618</v>
      </c>
      <c r="AB611" t="s">
        <v>40</v>
      </c>
      <c r="AC611" t="s">
        <v>1664</v>
      </c>
      <c r="AD611" t="s">
        <v>1046</v>
      </c>
      <c r="AE611" t="s">
        <v>272</v>
      </c>
    </row>
    <row r="612" spans="27:31" x14ac:dyDescent="0.25">
      <c r="AA612" t="s">
        <v>1618</v>
      </c>
      <c r="AB612" t="s">
        <v>40</v>
      </c>
      <c r="AC612" t="s">
        <v>1665</v>
      </c>
      <c r="AD612" t="s">
        <v>1046</v>
      </c>
      <c r="AE612" t="s">
        <v>272</v>
      </c>
    </row>
    <row r="613" spans="27:31" x14ac:dyDescent="0.25">
      <c r="AA613" t="s">
        <v>1618</v>
      </c>
      <c r="AB613" t="s">
        <v>40</v>
      </c>
      <c r="AC613" t="s">
        <v>1666</v>
      </c>
      <c r="AD613" t="s">
        <v>1050</v>
      </c>
      <c r="AE613" t="s">
        <v>273</v>
      </c>
    </row>
    <row r="614" spans="27:31" x14ac:dyDescent="0.25">
      <c r="AA614" t="s">
        <v>1618</v>
      </c>
      <c r="AB614" t="s">
        <v>40</v>
      </c>
      <c r="AC614" t="s">
        <v>1667</v>
      </c>
      <c r="AD614" t="s">
        <v>1046</v>
      </c>
      <c r="AE614" t="s">
        <v>272</v>
      </c>
    </row>
    <row r="615" spans="27:31" x14ac:dyDescent="0.25">
      <c r="AA615" t="s">
        <v>1618</v>
      </c>
      <c r="AB615" t="s">
        <v>40</v>
      </c>
      <c r="AC615" t="s">
        <v>1668</v>
      </c>
      <c r="AD615" t="s">
        <v>1046</v>
      </c>
      <c r="AE615" t="s">
        <v>272</v>
      </c>
    </row>
    <row r="616" spans="27:31" x14ac:dyDescent="0.25">
      <c r="AA616" t="s">
        <v>1618</v>
      </c>
      <c r="AB616" t="s">
        <v>40</v>
      </c>
      <c r="AC616" t="s">
        <v>1669</v>
      </c>
      <c r="AD616" t="s">
        <v>1050</v>
      </c>
      <c r="AE616" t="s">
        <v>273</v>
      </c>
    </row>
    <row r="617" spans="27:31" x14ac:dyDescent="0.25">
      <c r="AA617" t="s">
        <v>1618</v>
      </c>
      <c r="AB617" t="s">
        <v>40</v>
      </c>
      <c r="AC617" t="s">
        <v>1671</v>
      </c>
      <c r="AD617" t="s">
        <v>266</v>
      </c>
      <c r="AE617" t="s">
        <v>272</v>
      </c>
    </row>
    <row r="618" spans="27:31" x14ac:dyDescent="0.25">
      <c r="AA618" t="s">
        <v>1618</v>
      </c>
      <c r="AB618" t="s">
        <v>40</v>
      </c>
      <c r="AC618" t="s">
        <v>1670</v>
      </c>
      <c r="AD618" t="s">
        <v>266</v>
      </c>
      <c r="AE618" t="s">
        <v>272</v>
      </c>
    </row>
    <row r="619" spans="27:31" x14ac:dyDescent="0.25">
      <c r="AA619" t="s">
        <v>1618</v>
      </c>
      <c r="AB619" t="s">
        <v>90</v>
      </c>
      <c r="AC619" t="s">
        <v>1672</v>
      </c>
      <c r="AD619" t="s">
        <v>266</v>
      </c>
      <c r="AE619" t="s">
        <v>273</v>
      </c>
    </row>
    <row r="620" spans="27:31" x14ac:dyDescent="0.25">
      <c r="AA620" t="s">
        <v>1618</v>
      </c>
      <c r="AB620" t="s">
        <v>90</v>
      </c>
      <c r="AC620" t="s">
        <v>1673</v>
      </c>
      <c r="AD620" t="s">
        <v>266</v>
      </c>
      <c r="AE620" t="s">
        <v>272</v>
      </c>
    </row>
    <row r="621" spans="27:31" x14ac:dyDescent="0.25">
      <c r="AA621" t="s">
        <v>1618</v>
      </c>
      <c r="AB621" t="s">
        <v>90</v>
      </c>
      <c r="AC621" t="s">
        <v>1675</v>
      </c>
      <c r="AD621" t="s">
        <v>266</v>
      </c>
      <c r="AE621" t="s">
        <v>273</v>
      </c>
    </row>
    <row r="622" spans="27:31" x14ac:dyDescent="0.25">
      <c r="AA622" t="s">
        <v>1618</v>
      </c>
      <c r="AB622" t="s">
        <v>90</v>
      </c>
      <c r="AC622" t="s">
        <v>1674</v>
      </c>
      <c r="AD622" t="s">
        <v>266</v>
      </c>
      <c r="AE622" t="s">
        <v>273</v>
      </c>
    </row>
    <row r="623" spans="27:31" x14ac:dyDescent="0.25">
      <c r="AA623" t="s">
        <v>1618</v>
      </c>
      <c r="AB623" t="s">
        <v>90</v>
      </c>
      <c r="AC623" t="s">
        <v>1676</v>
      </c>
      <c r="AD623" t="s">
        <v>266</v>
      </c>
      <c r="AE623" t="s">
        <v>273</v>
      </c>
    </row>
    <row r="624" spans="27:31" x14ac:dyDescent="0.25">
      <c r="AA624" t="s">
        <v>1618</v>
      </c>
      <c r="AB624" t="s">
        <v>67</v>
      </c>
      <c r="AC624" t="s">
        <v>1677</v>
      </c>
      <c r="AD624" t="s">
        <v>1046</v>
      </c>
      <c r="AE624" t="s">
        <v>272</v>
      </c>
    </row>
    <row r="625" spans="27:31" x14ac:dyDescent="0.25">
      <c r="AA625" t="s">
        <v>1618</v>
      </c>
      <c r="AB625" t="s">
        <v>67</v>
      </c>
      <c r="AC625" t="s">
        <v>1678</v>
      </c>
      <c r="AD625" t="s">
        <v>1050</v>
      </c>
      <c r="AE625" t="s">
        <v>273</v>
      </c>
    </row>
    <row r="626" spans="27:31" x14ac:dyDescent="0.25">
      <c r="AA626" t="s">
        <v>1618</v>
      </c>
      <c r="AB626" t="s">
        <v>67</v>
      </c>
      <c r="AC626" t="s">
        <v>1679</v>
      </c>
      <c r="AD626" t="s">
        <v>1050</v>
      </c>
      <c r="AE626" t="s">
        <v>273</v>
      </c>
    </row>
    <row r="627" spans="27:31" x14ac:dyDescent="0.25">
      <c r="AA627" t="s">
        <v>1618</v>
      </c>
      <c r="AB627" t="s">
        <v>67</v>
      </c>
      <c r="AC627" t="s">
        <v>1680</v>
      </c>
      <c r="AD627" t="s">
        <v>1046</v>
      </c>
      <c r="AE627" t="s">
        <v>272</v>
      </c>
    </row>
    <row r="628" spans="27:31" x14ac:dyDescent="0.25">
      <c r="AA628" t="s">
        <v>1618</v>
      </c>
      <c r="AB628" t="s">
        <v>67</v>
      </c>
      <c r="AC628" t="s">
        <v>1681</v>
      </c>
      <c r="AD628" t="s">
        <v>1050</v>
      </c>
      <c r="AE628" t="s">
        <v>273</v>
      </c>
    </row>
    <row r="629" spans="27:31" x14ac:dyDescent="0.25">
      <c r="AA629" t="s">
        <v>1618</v>
      </c>
      <c r="AB629" t="s">
        <v>67</v>
      </c>
      <c r="AC629" t="s">
        <v>1682</v>
      </c>
      <c r="AD629" t="s">
        <v>1050</v>
      </c>
      <c r="AE629" t="s">
        <v>273</v>
      </c>
    </row>
    <row r="630" spans="27:31" x14ac:dyDescent="0.25">
      <c r="AA630" t="s">
        <v>1618</v>
      </c>
      <c r="AB630" t="s">
        <v>67</v>
      </c>
      <c r="AC630" t="s">
        <v>1683</v>
      </c>
      <c r="AD630" t="s">
        <v>1046</v>
      </c>
      <c r="AE630" t="s">
        <v>272</v>
      </c>
    </row>
    <row r="631" spans="27:31" x14ac:dyDescent="0.25">
      <c r="AA631" t="s">
        <v>1618</v>
      </c>
      <c r="AB631" t="s">
        <v>67</v>
      </c>
      <c r="AC631" t="s">
        <v>1684</v>
      </c>
      <c r="AD631" t="s">
        <v>1046</v>
      </c>
      <c r="AE631" t="s">
        <v>272</v>
      </c>
    </row>
    <row r="632" spans="27:31" x14ac:dyDescent="0.25">
      <c r="AA632" t="s">
        <v>1618</v>
      </c>
      <c r="AB632" t="s">
        <v>67</v>
      </c>
      <c r="AC632" t="s">
        <v>1685</v>
      </c>
      <c r="AD632" t="s">
        <v>1046</v>
      </c>
      <c r="AE632" t="s">
        <v>272</v>
      </c>
    </row>
    <row r="633" spans="27:31" x14ac:dyDescent="0.25">
      <c r="AA633" t="s">
        <v>1618</v>
      </c>
      <c r="AB633" t="s">
        <v>67</v>
      </c>
      <c r="AC633" t="s">
        <v>1686</v>
      </c>
      <c r="AD633" t="s">
        <v>1046</v>
      </c>
      <c r="AE633" t="s">
        <v>272</v>
      </c>
    </row>
    <row r="634" spans="27:31" x14ac:dyDescent="0.25">
      <c r="AA634" t="s">
        <v>1618</v>
      </c>
      <c r="AB634" t="s">
        <v>67</v>
      </c>
      <c r="AC634" t="s">
        <v>1688</v>
      </c>
      <c r="AD634" t="s">
        <v>1046</v>
      </c>
      <c r="AE634" t="s">
        <v>272</v>
      </c>
    </row>
    <row r="635" spans="27:31" x14ac:dyDescent="0.25">
      <c r="AA635" t="s">
        <v>1618</v>
      </c>
      <c r="AB635" t="s">
        <v>67</v>
      </c>
      <c r="AC635" t="s">
        <v>1687</v>
      </c>
      <c r="AD635" t="s">
        <v>1046</v>
      </c>
      <c r="AE635" t="s">
        <v>272</v>
      </c>
    </row>
    <row r="636" spans="27:31" x14ac:dyDescent="0.25">
      <c r="AA636" t="s">
        <v>1618</v>
      </c>
      <c r="AB636" t="s">
        <v>67</v>
      </c>
      <c r="AC636" t="s">
        <v>1689</v>
      </c>
      <c r="AD636" t="s">
        <v>1046</v>
      </c>
      <c r="AE636" t="s">
        <v>272</v>
      </c>
    </row>
    <row r="637" spans="27:31" x14ac:dyDescent="0.25">
      <c r="AA637" t="s">
        <v>1618</v>
      </c>
      <c r="AB637" t="s">
        <v>67</v>
      </c>
      <c r="AC637" t="s">
        <v>1690</v>
      </c>
      <c r="AD637" t="s">
        <v>266</v>
      </c>
      <c r="AE637" t="s">
        <v>272</v>
      </c>
    </row>
    <row r="638" spans="27:31" x14ac:dyDescent="0.25">
      <c r="AA638" t="s">
        <v>1618</v>
      </c>
      <c r="AB638" t="s">
        <v>67</v>
      </c>
      <c r="AC638" t="s">
        <v>1691</v>
      </c>
      <c r="AD638" t="s">
        <v>266</v>
      </c>
      <c r="AE638" t="s">
        <v>272</v>
      </c>
    </row>
    <row r="639" spans="27:31" x14ac:dyDescent="0.25">
      <c r="AA639" t="s">
        <v>1618</v>
      </c>
      <c r="AB639" t="s">
        <v>67</v>
      </c>
      <c r="AC639" t="s">
        <v>1692</v>
      </c>
      <c r="AD639" t="s">
        <v>266</v>
      </c>
      <c r="AE639" t="s">
        <v>272</v>
      </c>
    </row>
    <row r="640" spans="27:31" x14ac:dyDescent="0.25">
      <c r="AA640" t="s">
        <v>1618</v>
      </c>
      <c r="AB640" t="s">
        <v>67</v>
      </c>
      <c r="AC640" t="s">
        <v>1693</v>
      </c>
      <c r="AD640" t="s">
        <v>266</v>
      </c>
      <c r="AE640" t="s">
        <v>273</v>
      </c>
    </row>
    <row r="641" spans="27:31" x14ac:dyDescent="0.25">
      <c r="AA641" t="s">
        <v>1618</v>
      </c>
      <c r="AB641" t="s">
        <v>67</v>
      </c>
      <c r="AC641" t="s">
        <v>1694</v>
      </c>
      <c r="AD641" t="s">
        <v>266</v>
      </c>
      <c r="AE641" t="s">
        <v>272</v>
      </c>
    </row>
    <row r="642" spans="27:31" x14ac:dyDescent="0.25">
      <c r="AA642" t="s">
        <v>1618</v>
      </c>
      <c r="AB642" t="s">
        <v>67</v>
      </c>
      <c r="AC642" t="s">
        <v>1695</v>
      </c>
      <c r="AD642" t="s">
        <v>266</v>
      </c>
      <c r="AE642" t="s">
        <v>273</v>
      </c>
    </row>
    <row r="643" spans="27:31" x14ac:dyDescent="0.25">
      <c r="AA643" t="s">
        <v>1618</v>
      </c>
      <c r="AB643" t="s">
        <v>67</v>
      </c>
      <c r="AC643" t="s">
        <v>1696</v>
      </c>
      <c r="AD643" t="s">
        <v>266</v>
      </c>
      <c r="AE643" t="s">
        <v>272</v>
      </c>
    </row>
    <row r="644" spans="27:31" x14ac:dyDescent="0.25">
      <c r="AA644" t="s">
        <v>1618</v>
      </c>
      <c r="AB644" t="s">
        <v>67</v>
      </c>
      <c r="AC644" t="s">
        <v>1697</v>
      </c>
      <c r="AD644" t="s">
        <v>266</v>
      </c>
      <c r="AE644" t="s">
        <v>273</v>
      </c>
    </row>
    <row r="645" spans="27:31" x14ac:dyDescent="0.25">
      <c r="AA645" t="s">
        <v>1618</v>
      </c>
      <c r="AB645" t="s">
        <v>67</v>
      </c>
      <c r="AC645" t="s">
        <v>1698</v>
      </c>
      <c r="AD645" t="s">
        <v>266</v>
      </c>
      <c r="AE645" t="s">
        <v>272</v>
      </c>
    </row>
    <row r="646" spans="27:31" x14ac:dyDescent="0.25">
      <c r="AA646" t="s">
        <v>1618</v>
      </c>
      <c r="AB646" t="s">
        <v>67</v>
      </c>
      <c r="AC646" t="s">
        <v>1700</v>
      </c>
      <c r="AD646" t="s">
        <v>266</v>
      </c>
      <c r="AE646" t="s">
        <v>272</v>
      </c>
    </row>
    <row r="647" spans="27:31" x14ac:dyDescent="0.25">
      <c r="AA647" t="s">
        <v>1618</v>
      </c>
      <c r="AB647" t="s">
        <v>67</v>
      </c>
      <c r="AC647" t="s">
        <v>1699</v>
      </c>
      <c r="AD647" t="s">
        <v>266</v>
      </c>
      <c r="AE647" t="s">
        <v>273</v>
      </c>
    </row>
    <row r="648" spans="27:31" x14ac:dyDescent="0.25">
      <c r="AA648" t="s">
        <v>1618</v>
      </c>
      <c r="AB648" t="s">
        <v>67</v>
      </c>
      <c r="AC648" t="s">
        <v>1701</v>
      </c>
      <c r="AD648" t="s">
        <v>266</v>
      </c>
      <c r="AE648" t="s">
        <v>272</v>
      </c>
    </row>
    <row r="649" spans="27:31" x14ac:dyDescent="0.25">
      <c r="AA649" t="s">
        <v>1702</v>
      </c>
      <c r="AB649" t="s">
        <v>821</v>
      </c>
      <c r="AC649" t="s">
        <v>1703</v>
      </c>
      <c r="AD649" t="s">
        <v>1046</v>
      </c>
      <c r="AE649" t="s">
        <v>272</v>
      </c>
    </row>
    <row r="650" spans="27:31" x14ac:dyDescent="0.25">
      <c r="AA650" t="s">
        <v>1702</v>
      </c>
      <c r="AB650" t="s">
        <v>821</v>
      </c>
      <c r="AC650" t="s">
        <v>1704</v>
      </c>
      <c r="AD650" t="s">
        <v>1050</v>
      </c>
      <c r="AE650" t="s">
        <v>273</v>
      </c>
    </row>
    <row r="651" spans="27:31" x14ac:dyDescent="0.25">
      <c r="AA651" t="s">
        <v>1702</v>
      </c>
      <c r="AB651" t="s">
        <v>821</v>
      </c>
      <c r="AC651" t="s">
        <v>1705</v>
      </c>
      <c r="AD651" t="s">
        <v>1050</v>
      </c>
      <c r="AE651" t="s">
        <v>273</v>
      </c>
    </row>
    <row r="652" spans="27:31" x14ac:dyDescent="0.25">
      <c r="AA652" t="s">
        <v>1702</v>
      </c>
      <c r="AB652" t="s">
        <v>821</v>
      </c>
      <c r="AC652" t="s">
        <v>1706</v>
      </c>
      <c r="AD652" t="s">
        <v>1046</v>
      </c>
      <c r="AE652" t="s">
        <v>272</v>
      </c>
    </row>
    <row r="653" spans="27:31" x14ac:dyDescent="0.25">
      <c r="AA653" t="s">
        <v>1702</v>
      </c>
      <c r="AB653" t="s">
        <v>821</v>
      </c>
      <c r="AC653" t="s">
        <v>1707</v>
      </c>
      <c r="AD653" t="s">
        <v>1050</v>
      </c>
      <c r="AE653" t="s">
        <v>273</v>
      </c>
    </row>
    <row r="654" spans="27:31" x14ac:dyDescent="0.25">
      <c r="AA654" t="s">
        <v>1702</v>
      </c>
      <c r="AB654" t="s">
        <v>821</v>
      </c>
      <c r="AC654" t="s">
        <v>1708</v>
      </c>
      <c r="AD654" t="s">
        <v>1050</v>
      </c>
      <c r="AE654" t="s">
        <v>273</v>
      </c>
    </row>
    <row r="655" spans="27:31" x14ac:dyDescent="0.25">
      <c r="AA655" t="s">
        <v>1702</v>
      </c>
      <c r="AB655" t="s">
        <v>821</v>
      </c>
      <c r="AC655" t="s">
        <v>1709</v>
      </c>
      <c r="AD655" t="s">
        <v>1046</v>
      </c>
      <c r="AE655" t="s">
        <v>272</v>
      </c>
    </row>
    <row r="656" spans="27:31" x14ac:dyDescent="0.25">
      <c r="AA656" t="s">
        <v>1702</v>
      </c>
      <c r="AB656" t="s">
        <v>821</v>
      </c>
      <c r="AC656" t="s">
        <v>1710</v>
      </c>
      <c r="AD656" t="s">
        <v>1050</v>
      </c>
      <c r="AE656" t="s">
        <v>273</v>
      </c>
    </row>
    <row r="657" spans="27:31" x14ac:dyDescent="0.25">
      <c r="AA657" t="s">
        <v>1702</v>
      </c>
      <c r="AB657" t="s">
        <v>821</v>
      </c>
      <c r="AC657" t="s">
        <v>1766</v>
      </c>
      <c r="AD657" t="s">
        <v>266</v>
      </c>
      <c r="AE657" t="s">
        <v>272</v>
      </c>
    </row>
    <row r="658" spans="27:31" x14ac:dyDescent="0.25">
      <c r="AA658" t="s">
        <v>1702</v>
      </c>
      <c r="AB658" t="s">
        <v>40</v>
      </c>
      <c r="AC658" t="s">
        <v>1711</v>
      </c>
      <c r="AD658" t="s">
        <v>1050</v>
      </c>
      <c r="AE658" t="s">
        <v>273</v>
      </c>
    </row>
    <row r="659" spans="27:31" x14ac:dyDescent="0.25">
      <c r="AA659" t="s">
        <v>1702</v>
      </c>
      <c r="AB659" t="s">
        <v>40</v>
      </c>
      <c r="AC659" t="s">
        <v>1712</v>
      </c>
      <c r="AD659" t="s">
        <v>1050</v>
      </c>
      <c r="AE659" t="s">
        <v>273</v>
      </c>
    </row>
    <row r="660" spans="27:31" x14ac:dyDescent="0.25">
      <c r="AA660" t="s">
        <v>1702</v>
      </c>
      <c r="AB660" t="s">
        <v>40</v>
      </c>
      <c r="AC660" t="s">
        <v>1713</v>
      </c>
      <c r="AD660" t="s">
        <v>1050</v>
      </c>
      <c r="AE660" t="s">
        <v>273</v>
      </c>
    </row>
    <row r="661" spans="27:31" x14ac:dyDescent="0.25">
      <c r="AA661" t="s">
        <v>1702</v>
      </c>
      <c r="AB661" t="s">
        <v>40</v>
      </c>
      <c r="AC661" t="s">
        <v>1714</v>
      </c>
      <c r="AD661" t="s">
        <v>1046</v>
      </c>
      <c r="AE661" t="s">
        <v>272</v>
      </c>
    </row>
    <row r="662" spans="27:31" x14ac:dyDescent="0.25">
      <c r="AA662" t="s">
        <v>1702</v>
      </c>
      <c r="AB662" t="s">
        <v>40</v>
      </c>
      <c r="AC662" t="s">
        <v>810</v>
      </c>
      <c r="AD662" t="s">
        <v>1046</v>
      </c>
      <c r="AE662" t="s">
        <v>272</v>
      </c>
    </row>
    <row r="663" spans="27:31" x14ac:dyDescent="0.25">
      <c r="AA663" t="s">
        <v>1702</v>
      </c>
      <c r="AB663" t="s">
        <v>40</v>
      </c>
      <c r="AC663" t="s">
        <v>1715</v>
      </c>
      <c r="AD663" t="s">
        <v>1046</v>
      </c>
      <c r="AE663" t="s">
        <v>272</v>
      </c>
    </row>
    <row r="664" spans="27:31" x14ac:dyDescent="0.25">
      <c r="AA664" t="s">
        <v>1702</v>
      </c>
      <c r="AB664" t="s">
        <v>40</v>
      </c>
      <c r="AC664" t="s">
        <v>1716</v>
      </c>
      <c r="AD664" t="s">
        <v>1050</v>
      </c>
      <c r="AE664" t="s">
        <v>273</v>
      </c>
    </row>
    <row r="665" spans="27:31" x14ac:dyDescent="0.25">
      <c r="AA665" t="s">
        <v>1702</v>
      </c>
      <c r="AB665" t="s">
        <v>40</v>
      </c>
      <c r="AC665" t="s">
        <v>1717</v>
      </c>
      <c r="AD665" t="s">
        <v>1046</v>
      </c>
      <c r="AE665" t="s">
        <v>272</v>
      </c>
    </row>
    <row r="666" spans="27:31" x14ac:dyDescent="0.25">
      <c r="AA666" t="s">
        <v>1702</v>
      </c>
      <c r="AB666" t="s">
        <v>40</v>
      </c>
      <c r="AC666" t="s">
        <v>1718</v>
      </c>
      <c r="AD666" t="s">
        <v>1046</v>
      </c>
      <c r="AE666" t="s">
        <v>272</v>
      </c>
    </row>
    <row r="667" spans="27:31" x14ac:dyDescent="0.25">
      <c r="AA667" t="s">
        <v>1702</v>
      </c>
      <c r="AB667" t="s">
        <v>40</v>
      </c>
      <c r="AC667" t="s">
        <v>1719</v>
      </c>
      <c r="AD667" t="s">
        <v>1050</v>
      </c>
      <c r="AE667" t="s">
        <v>273</v>
      </c>
    </row>
    <row r="668" spans="27:31" x14ac:dyDescent="0.25">
      <c r="AA668" t="s">
        <v>1702</v>
      </c>
      <c r="AB668" t="s">
        <v>40</v>
      </c>
      <c r="AC668" t="s">
        <v>1720</v>
      </c>
      <c r="AD668" t="s">
        <v>1046</v>
      </c>
      <c r="AE668" t="s">
        <v>272</v>
      </c>
    </row>
    <row r="669" spans="27:31" x14ac:dyDescent="0.25">
      <c r="AA669" t="s">
        <v>1702</v>
      </c>
      <c r="AB669" t="s">
        <v>40</v>
      </c>
      <c r="AC669" t="s">
        <v>1721</v>
      </c>
      <c r="AD669" t="s">
        <v>1050</v>
      </c>
      <c r="AE669" t="s">
        <v>273</v>
      </c>
    </row>
    <row r="670" spans="27:31" x14ac:dyDescent="0.25">
      <c r="AA670" t="s">
        <v>1702</v>
      </c>
      <c r="AB670" t="s">
        <v>40</v>
      </c>
      <c r="AC670" t="s">
        <v>1722</v>
      </c>
      <c r="AD670" t="s">
        <v>1050</v>
      </c>
      <c r="AE670" t="s">
        <v>273</v>
      </c>
    </row>
    <row r="671" spans="27:31" x14ac:dyDescent="0.25">
      <c r="AA671" t="s">
        <v>1702</v>
      </c>
      <c r="AB671" t="s">
        <v>40</v>
      </c>
      <c r="AC671" t="s">
        <v>1723</v>
      </c>
      <c r="AD671" t="s">
        <v>1046</v>
      </c>
      <c r="AE671" t="s">
        <v>272</v>
      </c>
    </row>
    <row r="672" spans="27:31" x14ac:dyDescent="0.25">
      <c r="AA672" t="s">
        <v>1702</v>
      </c>
      <c r="AB672" t="s">
        <v>40</v>
      </c>
      <c r="AC672" t="s">
        <v>1724</v>
      </c>
      <c r="AD672" t="s">
        <v>1046</v>
      </c>
      <c r="AE672" t="s">
        <v>272</v>
      </c>
    </row>
    <row r="673" spans="27:31" x14ac:dyDescent="0.25">
      <c r="AA673" t="s">
        <v>1702</v>
      </c>
      <c r="AB673" t="s">
        <v>40</v>
      </c>
      <c r="AC673" t="s">
        <v>1725</v>
      </c>
      <c r="AD673" t="s">
        <v>266</v>
      </c>
      <c r="AE673" t="s">
        <v>272</v>
      </c>
    </row>
    <row r="674" spans="27:31" x14ac:dyDescent="0.25">
      <c r="AA674" t="s">
        <v>1702</v>
      </c>
      <c r="AB674" t="s">
        <v>40</v>
      </c>
      <c r="AC674" t="s">
        <v>1726</v>
      </c>
      <c r="AD674" t="s">
        <v>266</v>
      </c>
      <c r="AE674" t="s">
        <v>272</v>
      </c>
    </row>
    <row r="675" spans="27:31" x14ac:dyDescent="0.25">
      <c r="AA675" t="s">
        <v>1702</v>
      </c>
      <c r="AB675" t="s">
        <v>40</v>
      </c>
      <c r="AC675" t="s">
        <v>1727</v>
      </c>
      <c r="AD675" t="s">
        <v>266</v>
      </c>
      <c r="AE675" t="s">
        <v>272</v>
      </c>
    </row>
    <row r="676" spans="27:31" x14ac:dyDescent="0.25">
      <c r="AA676" t="s">
        <v>1702</v>
      </c>
      <c r="AB676" t="s">
        <v>40</v>
      </c>
      <c r="AC676" t="s">
        <v>1728</v>
      </c>
      <c r="AD676" t="s">
        <v>266</v>
      </c>
      <c r="AE676" t="s">
        <v>272</v>
      </c>
    </row>
    <row r="677" spans="27:31" x14ac:dyDescent="0.25">
      <c r="AA677" t="s">
        <v>1702</v>
      </c>
      <c r="AB677" t="s">
        <v>42</v>
      </c>
      <c r="AC677" t="s">
        <v>1729</v>
      </c>
      <c r="AD677" t="s">
        <v>1046</v>
      </c>
      <c r="AE677" t="s">
        <v>272</v>
      </c>
    </row>
    <row r="678" spans="27:31" x14ac:dyDescent="0.25">
      <c r="AA678" t="s">
        <v>1702</v>
      </c>
      <c r="AB678" t="s">
        <v>42</v>
      </c>
      <c r="AC678" t="s">
        <v>1730</v>
      </c>
      <c r="AD678" t="s">
        <v>1046</v>
      </c>
      <c r="AE678" t="s">
        <v>272</v>
      </c>
    </row>
    <row r="679" spans="27:31" x14ac:dyDescent="0.25">
      <c r="AA679" t="s">
        <v>1702</v>
      </c>
      <c r="AB679" t="s">
        <v>42</v>
      </c>
      <c r="AC679" t="s">
        <v>812</v>
      </c>
      <c r="AD679" t="s">
        <v>1046</v>
      </c>
      <c r="AE679" t="s">
        <v>272</v>
      </c>
    </row>
    <row r="680" spans="27:31" x14ac:dyDescent="0.25">
      <c r="AA680" t="s">
        <v>1702</v>
      </c>
      <c r="AB680" t="s">
        <v>42</v>
      </c>
      <c r="AC680" t="s">
        <v>1731</v>
      </c>
      <c r="AD680" t="s">
        <v>1046</v>
      </c>
      <c r="AE680" t="s">
        <v>272</v>
      </c>
    </row>
    <row r="681" spans="27:31" x14ac:dyDescent="0.25">
      <c r="AA681" t="s">
        <v>1702</v>
      </c>
      <c r="AB681" t="s">
        <v>42</v>
      </c>
      <c r="AC681" t="s">
        <v>1732</v>
      </c>
      <c r="AD681" t="s">
        <v>1046</v>
      </c>
      <c r="AE681" t="s">
        <v>272</v>
      </c>
    </row>
    <row r="682" spans="27:31" x14ac:dyDescent="0.25">
      <c r="AA682" t="s">
        <v>1702</v>
      </c>
      <c r="AB682" t="s">
        <v>42</v>
      </c>
      <c r="AC682" t="s">
        <v>1733</v>
      </c>
      <c r="AD682" t="s">
        <v>1046</v>
      </c>
      <c r="AE682" t="s">
        <v>272</v>
      </c>
    </row>
    <row r="683" spans="27:31" x14ac:dyDescent="0.25">
      <c r="AA683" t="s">
        <v>1702</v>
      </c>
      <c r="AB683" t="s">
        <v>42</v>
      </c>
      <c r="AC683" t="s">
        <v>813</v>
      </c>
      <c r="AD683" t="s">
        <v>1046</v>
      </c>
      <c r="AE683" t="s">
        <v>272</v>
      </c>
    </row>
    <row r="684" spans="27:31" x14ac:dyDescent="0.25">
      <c r="AA684" t="s">
        <v>1702</v>
      </c>
      <c r="AB684" t="s">
        <v>42</v>
      </c>
      <c r="AC684" t="s">
        <v>1734</v>
      </c>
      <c r="AD684" t="s">
        <v>1046</v>
      </c>
      <c r="AE684" t="s">
        <v>272</v>
      </c>
    </row>
    <row r="685" spans="27:31" x14ac:dyDescent="0.25">
      <c r="AA685" t="s">
        <v>1702</v>
      </c>
      <c r="AB685" t="s">
        <v>42</v>
      </c>
      <c r="AC685" t="s">
        <v>1735</v>
      </c>
      <c r="AD685" t="s">
        <v>1046</v>
      </c>
      <c r="AE685" t="s">
        <v>272</v>
      </c>
    </row>
    <row r="686" spans="27:31" x14ac:dyDescent="0.25">
      <c r="AA686" t="s">
        <v>1702</v>
      </c>
      <c r="AB686" t="s">
        <v>42</v>
      </c>
      <c r="AC686" t="s">
        <v>1736</v>
      </c>
      <c r="AD686" t="s">
        <v>1046</v>
      </c>
      <c r="AE686" t="s">
        <v>272</v>
      </c>
    </row>
    <row r="687" spans="27:31" x14ac:dyDescent="0.25">
      <c r="AA687" t="s">
        <v>1702</v>
      </c>
      <c r="AB687" t="s">
        <v>42</v>
      </c>
      <c r="AC687" t="s">
        <v>1767</v>
      </c>
      <c r="AD687" t="s">
        <v>266</v>
      </c>
      <c r="AE687" t="s">
        <v>272</v>
      </c>
    </row>
    <row r="688" spans="27:31" x14ac:dyDescent="0.25">
      <c r="AA688" t="s">
        <v>1702</v>
      </c>
      <c r="AB688" t="s">
        <v>42</v>
      </c>
      <c r="AC688" t="s">
        <v>1768</v>
      </c>
      <c r="AD688" t="s">
        <v>266</v>
      </c>
      <c r="AE688" t="s">
        <v>273</v>
      </c>
    </row>
    <row r="689" spans="27:31" x14ac:dyDescent="0.25">
      <c r="AA689" t="s">
        <v>1702</v>
      </c>
      <c r="AB689" t="s">
        <v>42</v>
      </c>
      <c r="AC689" t="s">
        <v>1769</v>
      </c>
      <c r="AD689" t="s">
        <v>266</v>
      </c>
      <c r="AE689" t="s">
        <v>272</v>
      </c>
    </row>
    <row r="690" spans="27:31" x14ac:dyDescent="0.25">
      <c r="AA690" t="s">
        <v>1702</v>
      </c>
      <c r="AB690" t="s">
        <v>41</v>
      </c>
      <c r="AC690" t="s">
        <v>1737</v>
      </c>
      <c r="AD690" t="s">
        <v>1046</v>
      </c>
      <c r="AE690" t="s">
        <v>272</v>
      </c>
    </row>
    <row r="691" spans="27:31" x14ac:dyDescent="0.25">
      <c r="AA691" t="s">
        <v>1702</v>
      </c>
      <c r="AB691" t="s">
        <v>41</v>
      </c>
      <c r="AC691" t="s">
        <v>1738</v>
      </c>
      <c r="AD691" t="s">
        <v>1050</v>
      </c>
      <c r="AE691" t="s">
        <v>273</v>
      </c>
    </row>
    <row r="692" spans="27:31" x14ac:dyDescent="0.25">
      <c r="AA692" t="s">
        <v>1702</v>
      </c>
      <c r="AB692" t="s">
        <v>41</v>
      </c>
      <c r="AC692" t="s">
        <v>1739</v>
      </c>
      <c r="AD692" t="s">
        <v>1050</v>
      </c>
      <c r="AE692" t="s">
        <v>273</v>
      </c>
    </row>
    <row r="693" spans="27:31" x14ac:dyDescent="0.25">
      <c r="AA693" t="s">
        <v>1702</v>
      </c>
      <c r="AB693" t="s">
        <v>41</v>
      </c>
      <c r="AC693" t="s">
        <v>1740</v>
      </c>
      <c r="AD693" t="s">
        <v>1046</v>
      </c>
      <c r="AE693" t="s">
        <v>272</v>
      </c>
    </row>
    <row r="694" spans="27:31" x14ac:dyDescent="0.25">
      <c r="AA694" t="s">
        <v>1702</v>
      </c>
      <c r="AB694" t="s">
        <v>41</v>
      </c>
      <c r="AC694" t="s">
        <v>1741</v>
      </c>
      <c r="AD694" t="s">
        <v>1046</v>
      </c>
      <c r="AE694" t="s">
        <v>272</v>
      </c>
    </row>
    <row r="695" spans="27:31" x14ac:dyDescent="0.25">
      <c r="AA695" t="s">
        <v>1702</v>
      </c>
      <c r="AB695" t="s">
        <v>41</v>
      </c>
      <c r="AC695" t="s">
        <v>1742</v>
      </c>
      <c r="AD695" t="s">
        <v>1050</v>
      </c>
      <c r="AE695" t="s">
        <v>273</v>
      </c>
    </row>
    <row r="696" spans="27:31" x14ac:dyDescent="0.25">
      <c r="AA696" t="s">
        <v>1702</v>
      </c>
      <c r="AB696" t="s">
        <v>41</v>
      </c>
      <c r="AC696" t="s">
        <v>1743</v>
      </c>
      <c r="AD696" t="s">
        <v>1046</v>
      </c>
      <c r="AE696" t="s">
        <v>272</v>
      </c>
    </row>
    <row r="697" spans="27:31" x14ac:dyDescent="0.25">
      <c r="AA697" t="s">
        <v>1702</v>
      </c>
      <c r="AB697" t="s">
        <v>41</v>
      </c>
      <c r="AC697" t="s">
        <v>1744</v>
      </c>
      <c r="AD697" t="s">
        <v>1050</v>
      </c>
      <c r="AE697" t="s">
        <v>273</v>
      </c>
    </row>
    <row r="698" spans="27:31" x14ac:dyDescent="0.25">
      <c r="AA698" t="s">
        <v>1702</v>
      </c>
      <c r="AB698" t="s">
        <v>41</v>
      </c>
      <c r="AC698" t="s">
        <v>1745</v>
      </c>
      <c r="AD698" t="s">
        <v>1046</v>
      </c>
      <c r="AE698" t="s">
        <v>272</v>
      </c>
    </row>
    <row r="699" spans="27:31" x14ac:dyDescent="0.25">
      <c r="AA699" t="s">
        <v>1702</v>
      </c>
      <c r="AB699" t="s">
        <v>41</v>
      </c>
      <c r="AC699" t="s">
        <v>1746</v>
      </c>
      <c r="AD699" t="s">
        <v>266</v>
      </c>
      <c r="AE699" t="s">
        <v>272</v>
      </c>
    </row>
    <row r="700" spans="27:31" x14ac:dyDescent="0.25">
      <c r="AA700" t="s">
        <v>1702</v>
      </c>
      <c r="AB700" t="s">
        <v>41</v>
      </c>
      <c r="AC700" t="s">
        <v>817</v>
      </c>
      <c r="AD700" t="s">
        <v>266</v>
      </c>
      <c r="AE700" t="s">
        <v>272</v>
      </c>
    </row>
    <row r="701" spans="27:31" x14ac:dyDescent="0.25">
      <c r="AA701" t="s">
        <v>1702</v>
      </c>
      <c r="AB701" t="s">
        <v>41</v>
      </c>
      <c r="AC701" t="s">
        <v>1747</v>
      </c>
      <c r="AD701" t="s">
        <v>266</v>
      </c>
      <c r="AE701" t="s">
        <v>272</v>
      </c>
    </row>
    <row r="702" spans="27:31" x14ac:dyDescent="0.25">
      <c r="AA702" t="s">
        <v>1702</v>
      </c>
      <c r="AB702" t="s">
        <v>41</v>
      </c>
      <c r="AC702" t="s">
        <v>818</v>
      </c>
      <c r="AD702" t="s">
        <v>266</v>
      </c>
      <c r="AE702" t="s">
        <v>272</v>
      </c>
    </row>
    <row r="703" spans="27:31" x14ac:dyDescent="0.25">
      <c r="AA703" t="s">
        <v>1702</v>
      </c>
      <c r="AB703" t="s">
        <v>41</v>
      </c>
      <c r="AC703" t="s">
        <v>1748</v>
      </c>
      <c r="AD703" t="s">
        <v>266</v>
      </c>
      <c r="AE703" t="s">
        <v>273</v>
      </c>
    </row>
    <row r="704" spans="27:31" x14ac:dyDescent="0.25">
      <c r="AA704" t="s">
        <v>1702</v>
      </c>
      <c r="AB704" t="s">
        <v>41</v>
      </c>
      <c r="AC704" t="s">
        <v>1749</v>
      </c>
      <c r="AD704" t="s">
        <v>266</v>
      </c>
      <c r="AE704" t="s">
        <v>272</v>
      </c>
    </row>
    <row r="705" spans="27:31" x14ac:dyDescent="0.25">
      <c r="AA705" t="s">
        <v>1702</v>
      </c>
      <c r="AB705" t="s">
        <v>51</v>
      </c>
      <c r="AC705" t="s">
        <v>819</v>
      </c>
      <c r="AD705" t="s">
        <v>1050</v>
      </c>
      <c r="AE705" t="s">
        <v>273</v>
      </c>
    </row>
    <row r="706" spans="27:31" x14ac:dyDescent="0.25">
      <c r="AA706" t="s">
        <v>1702</v>
      </c>
      <c r="AB706" t="s">
        <v>51</v>
      </c>
      <c r="AC706" t="s">
        <v>1750</v>
      </c>
      <c r="AD706" t="s">
        <v>1046</v>
      </c>
      <c r="AE706" t="s">
        <v>272</v>
      </c>
    </row>
    <row r="707" spans="27:31" x14ac:dyDescent="0.25">
      <c r="AA707" t="s">
        <v>1702</v>
      </c>
      <c r="AB707" t="s">
        <v>51</v>
      </c>
      <c r="AC707" t="s">
        <v>1751</v>
      </c>
      <c r="AD707" t="s">
        <v>1050</v>
      </c>
      <c r="AE707" t="s">
        <v>273</v>
      </c>
    </row>
    <row r="708" spans="27:31" x14ac:dyDescent="0.25">
      <c r="AA708" t="s">
        <v>1702</v>
      </c>
      <c r="AB708" t="s">
        <v>51</v>
      </c>
      <c r="AC708" t="s">
        <v>1752</v>
      </c>
      <c r="AD708" t="s">
        <v>266</v>
      </c>
      <c r="AE708" t="s">
        <v>273</v>
      </c>
    </row>
    <row r="709" spans="27:31" x14ac:dyDescent="0.25">
      <c r="AA709" t="s">
        <v>1702</v>
      </c>
      <c r="AB709" t="s">
        <v>51</v>
      </c>
      <c r="AC709" t="s">
        <v>1753</v>
      </c>
      <c r="AD709" t="s">
        <v>266</v>
      </c>
      <c r="AE709" t="s">
        <v>273</v>
      </c>
    </row>
  </sheetData>
  <sheetProtection sheet="1" objects="1" scenarios="1" selectLockedCells="1" selectUnlockedCells="1"/>
  <hyperlinks>
    <hyperlink ref="L88" r:id="rId1" xr:uid="{00000000-0004-0000-0100-000000000000}"/>
    <hyperlink ref="L40" r:id="rId2" xr:uid="{00000000-0004-0000-0100-000001000000}"/>
    <hyperlink ref="L15" r:id="rId3" display="https://www.blatten-vs.ch/informationen/anschlagkasten/kommunale-wahlen-2024-614" xr:uid="{00000000-0004-0000-0100-000002000000}"/>
    <hyperlink ref="AF4" r:id="rId4" xr:uid="{EB2D6ECA-1895-4BA4-8240-1692F9ECD3FC}"/>
  </hyperlinks>
  <pageMargins left="0.7" right="0.7" top="0.75" bottom="0.75" header="0.3" footer="0.3"/>
  <pageSetup paperSize="9" orientation="portrait" r:id="rId5"/>
  <tableParts count="3">
    <tablePart r:id="rId6"/>
    <tablePart r:id="rId7"/>
    <tablePart r:id="rId8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H710"/>
  <sheetViews>
    <sheetView zoomScale="60" zoomScaleNormal="60" workbookViewId="0">
      <selection activeCell="AB495" sqref="AB495"/>
    </sheetView>
  </sheetViews>
  <sheetFormatPr baseColWidth="10" defaultRowHeight="15" x14ac:dyDescent="0.25"/>
  <cols>
    <col min="23" max="23" width="12.28515625" customWidth="1"/>
    <col min="24" max="27" width="12.7109375" customWidth="1"/>
  </cols>
  <sheetData>
    <row r="1" spans="1:34" x14ac:dyDescent="0.25">
      <c r="A1" s="29" t="s">
        <v>54</v>
      </c>
      <c r="B1" s="29"/>
      <c r="C1" s="29"/>
      <c r="D1" s="29"/>
      <c r="E1" s="29"/>
      <c r="F1" s="29"/>
      <c r="G1" t="s">
        <v>166</v>
      </c>
    </row>
    <row r="3" spans="1:34" x14ac:dyDescent="0.25">
      <c r="A3" s="1" t="s">
        <v>1037</v>
      </c>
      <c r="L3" s="1" t="s">
        <v>1038</v>
      </c>
      <c r="W3" s="1" t="s">
        <v>1041</v>
      </c>
      <c r="X3" s="1"/>
      <c r="Y3" s="1"/>
      <c r="Z3" s="1"/>
      <c r="AH3" s="1"/>
    </row>
    <row r="4" spans="1:34" x14ac:dyDescent="0.25">
      <c r="X4" s="1" t="s">
        <v>1041</v>
      </c>
      <c r="Y4" s="1"/>
      <c r="Z4" s="1"/>
      <c r="AA4" s="1"/>
      <c r="AB4" s="1"/>
      <c r="AC4" s="33"/>
    </row>
    <row r="5" spans="1:34" x14ac:dyDescent="0.25">
      <c r="A5" t="s">
        <v>34</v>
      </c>
      <c r="B5" t="s">
        <v>37</v>
      </c>
      <c r="C5" t="s">
        <v>64</v>
      </c>
      <c r="D5" t="s">
        <v>65</v>
      </c>
      <c r="J5" s="1"/>
      <c r="M5" t="s">
        <v>34</v>
      </c>
      <c r="N5" t="s">
        <v>37</v>
      </c>
      <c r="O5" t="s">
        <v>64</v>
      </c>
      <c r="P5" t="s">
        <v>65</v>
      </c>
      <c r="X5" t="s">
        <v>262</v>
      </c>
      <c r="Y5" t="s">
        <v>37</v>
      </c>
      <c r="Z5" t="s">
        <v>1043</v>
      </c>
      <c r="AA5" t="s">
        <v>1044</v>
      </c>
      <c r="AB5" t="s">
        <v>264</v>
      </c>
      <c r="AC5" s="33" t="s">
        <v>1754</v>
      </c>
      <c r="AD5" s="1"/>
      <c r="AE5" s="1"/>
      <c r="AF5" s="1"/>
      <c r="AG5" s="1"/>
      <c r="AH5" s="1"/>
    </row>
    <row r="6" spans="1:34" x14ac:dyDescent="0.25">
      <c r="A6" t="s">
        <v>55</v>
      </c>
      <c r="B6" t="s">
        <v>56</v>
      </c>
      <c r="C6">
        <v>1</v>
      </c>
      <c r="D6">
        <v>3</v>
      </c>
      <c r="M6" t="s">
        <v>977</v>
      </c>
      <c r="N6" t="s">
        <v>167</v>
      </c>
      <c r="P6">
        <v>2</v>
      </c>
      <c r="X6" t="s">
        <v>1148</v>
      </c>
      <c r="Y6" t="s">
        <v>40</v>
      </c>
      <c r="Z6" t="s">
        <v>1045</v>
      </c>
      <c r="AA6" t="s">
        <v>1046</v>
      </c>
      <c r="AB6" t="s">
        <v>272</v>
      </c>
    </row>
    <row r="7" spans="1:34" x14ac:dyDescent="0.25">
      <c r="B7" t="s">
        <v>39</v>
      </c>
      <c r="D7">
        <v>2</v>
      </c>
      <c r="N7" t="s">
        <v>168</v>
      </c>
      <c r="O7">
        <v>2</v>
      </c>
      <c r="P7">
        <v>1</v>
      </c>
      <c r="X7" t="s">
        <v>1148</v>
      </c>
      <c r="Y7" t="s">
        <v>40</v>
      </c>
      <c r="Z7" t="s">
        <v>1047</v>
      </c>
      <c r="AA7" t="s">
        <v>1046</v>
      </c>
      <c r="AB7" t="s">
        <v>272</v>
      </c>
    </row>
    <row r="8" spans="1:34" x14ac:dyDescent="0.25">
      <c r="B8" t="s">
        <v>41</v>
      </c>
      <c r="D8">
        <v>1</v>
      </c>
      <c r="M8" t="s">
        <v>169</v>
      </c>
      <c r="N8" t="s">
        <v>170</v>
      </c>
      <c r="P8">
        <v>4</v>
      </c>
      <c r="X8" t="s">
        <v>1148</v>
      </c>
      <c r="Y8" t="s">
        <v>40</v>
      </c>
      <c r="Z8" t="s">
        <v>1048</v>
      </c>
      <c r="AA8" t="s">
        <v>1046</v>
      </c>
      <c r="AB8" t="s">
        <v>272</v>
      </c>
    </row>
    <row r="9" spans="1:34" x14ac:dyDescent="0.25">
      <c r="B9" t="s">
        <v>42</v>
      </c>
      <c r="D9">
        <v>1</v>
      </c>
      <c r="N9" t="s">
        <v>974</v>
      </c>
      <c r="P9">
        <v>1</v>
      </c>
      <c r="X9" t="s">
        <v>1148</v>
      </c>
      <c r="Y9" t="s">
        <v>40</v>
      </c>
      <c r="Z9" t="s">
        <v>1049</v>
      </c>
      <c r="AA9" t="s">
        <v>1050</v>
      </c>
      <c r="AB9" t="s">
        <v>273</v>
      </c>
    </row>
    <row r="10" spans="1:34" x14ac:dyDescent="0.25">
      <c r="B10" t="s">
        <v>58</v>
      </c>
      <c r="D10">
        <v>1</v>
      </c>
      <c r="M10" t="s">
        <v>171</v>
      </c>
      <c r="N10" t="s">
        <v>47</v>
      </c>
      <c r="O10">
        <v>1</v>
      </c>
      <c r="P10">
        <v>2</v>
      </c>
      <c r="X10" t="s">
        <v>1148</v>
      </c>
      <c r="Y10" t="s">
        <v>40</v>
      </c>
      <c r="Z10" t="s">
        <v>1051</v>
      </c>
      <c r="AA10" t="s">
        <v>1050</v>
      </c>
      <c r="AB10" t="s">
        <v>273</v>
      </c>
    </row>
    <row r="11" spans="1:34" x14ac:dyDescent="0.25">
      <c r="A11" t="s">
        <v>57</v>
      </c>
      <c r="B11" t="s">
        <v>41</v>
      </c>
      <c r="C11">
        <v>1</v>
      </c>
      <c r="D11">
        <v>2</v>
      </c>
      <c r="N11" t="s">
        <v>168</v>
      </c>
      <c r="O11">
        <v>1</v>
      </c>
      <c r="P11">
        <v>2</v>
      </c>
      <c r="X11" t="s">
        <v>1148</v>
      </c>
      <c r="Y11" t="s">
        <v>40</v>
      </c>
      <c r="Z11" t="s">
        <v>1052</v>
      </c>
      <c r="AA11" t="s">
        <v>1050</v>
      </c>
      <c r="AB11" t="s">
        <v>273</v>
      </c>
    </row>
    <row r="12" spans="1:34" x14ac:dyDescent="0.25">
      <c r="B12" t="s">
        <v>56</v>
      </c>
      <c r="D12">
        <v>3</v>
      </c>
      <c r="N12" t="s">
        <v>173</v>
      </c>
      <c r="P12">
        <v>1</v>
      </c>
      <c r="X12" t="s">
        <v>1148</v>
      </c>
      <c r="Y12" t="s">
        <v>40</v>
      </c>
      <c r="Z12" t="s">
        <v>1053</v>
      </c>
      <c r="AA12" t="s">
        <v>1050</v>
      </c>
      <c r="AB12" t="s">
        <v>273</v>
      </c>
    </row>
    <row r="13" spans="1:34" x14ac:dyDescent="0.25">
      <c r="B13" t="s">
        <v>42</v>
      </c>
      <c r="D13">
        <v>1</v>
      </c>
      <c r="M13" t="s">
        <v>174</v>
      </c>
      <c r="N13" t="s">
        <v>175</v>
      </c>
      <c r="P13">
        <v>4</v>
      </c>
      <c r="X13" t="s">
        <v>1148</v>
      </c>
      <c r="Y13" t="s">
        <v>40</v>
      </c>
      <c r="Z13" t="s">
        <v>1054</v>
      </c>
      <c r="AA13" t="s">
        <v>1046</v>
      </c>
      <c r="AB13" t="s">
        <v>272</v>
      </c>
    </row>
    <row r="14" spans="1:34" x14ac:dyDescent="0.25">
      <c r="B14" t="s">
        <v>39</v>
      </c>
      <c r="C14">
        <v>1</v>
      </c>
      <c r="N14" t="s">
        <v>176</v>
      </c>
      <c r="O14">
        <v>1</v>
      </c>
      <c r="X14" t="s">
        <v>1148</v>
      </c>
      <c r="Y14" t="s">
        <v>40</v>
      </c>
      <c r="Z14" t="s">
        <v>1055</v>
      </c>
      <c r="AA14" t="s">
        <v>1050</v>
      </c>
      <c r="AB14" t="s">
        <v>273</v>
      </c>
    </row>
    <row r="15" spans="1:34" x14ac:dyDescent="0.25">
      <c r="B15" t="s">
        <v>58</v>
      </c>
      <c r="C15">
        <v>1</v>
      </c>
      <c r="M15" t="s">
        <v>177</v>
      </c>
      <c r="N15" t="s">
        <v>167</v>
      </c>
      <c r="O15">
        <v>1</v>
      </c>
      <c r="P15">
        <v>4</v>
      </c>
      <c r="X15" t="s">
        <v>1148</v>
      </c>
      <c r="Y15" t="s">
        <v>40</v>
      </c>
      <c r="Z15" t="s">
        <v>1056</v>
      </c>
      <c r="AA15" t="s">
        <v>1050</v>
      </c>
      <c r="AB15" t="s">
        <v>273</v>
      </c>
    </row>
    <row r="16" spans="1:34" x14ac:dyDescent="0.25">
      <c r="A16" t="s">
        <v>59</v>
      </c>
      <c r="B16" t="s">
        <v>60</v>
      </c>
      <c r="C16">
        <v>2</v>
      </c>
      <c r="D16">
        <v>3</v>
      </c>
      <c r="M16" t="s">
        <v>178</v>
      </c>
      <c r="N16" t="s">
        <v>167</v>
      </c>
      <c r="P16">
        <v>2</v>
      </c>
      <c r="X16" t="s">
        <v>1148</v>
      </c>
      <c r="Y16" t="s">
        <v>40</v>
      </c>
      <c r="Z16" t="s">
        <v>1057</v>
      </c>
      <c r="AA16" t="s">
        <v>1046</v>
      </c>
      <c r="AB16" t="s">
        <v>272</v>
      </c>
    </row>
    <row r="17" spans="1:28" x14ac:dyDescent="0.25">
      <c r="B17" t="s">
        <v>61</v>
      </c>
      <c r="C17">
        <v>2</v>
      </c>
      <c r="N17" t="s">
        <v>179</v>
      </c>
      <c r="P17">
        <v>3</v>
      </c>
      <c r="X17" t="s">
        <v>1148</v>
      </c>
      <c r="Y17" t="s">
        <v>40</v>
      </c>
      <c r="Z17" t="s">
        <v>1058</v>
      </c>
      <c r="AA17" t="s">
        <v>1046</v>
      </c>
      <c r="AB17" t="s">
        <v>272</v>
      </c>
    </row>
    <row r="18" spans="1:28" x14ac:dyDescent="0.25">
      <c r="B18" t="s">
        <v>62</v>
      </c>
      <c r="D18">
        <v>1</v>
      </c>
      <c r="M18" t="s">
        <v>180</v>
      </c>
      <c r="N18" t="s">
        <v>173</v>
      </c>
      <c r="P18">
        <v>1</v>
      </c>
      <c r="X18" t="s">
        <v>1148</v>
      </c>
      <c r="Y18" t="s">
        <v>40</v>
      </c>
      <c r="Z18" t="s">
        <v>1059</v>
      </c>
      <c r="AA18" t="s">
        <v>1046</v>
      </c>
      <c r="AB18" t="s">
        <v>272</v>
      </c>
    </row>
    <row r="19" spans="1:28" x14ac:dyDescent="0.25">
      <c r="B19" t="s">
        <v>42</v>
      </c>
      <c r="C19">
        <v>1</v>
      </c>
      <c r="N19" t="s">
        <v>167</v>
      </c>
      <c r="O19">
        <v>1</v>
      </c>
      <c r="P19">
        <v>1</v>
      </c>
      <c r="X19" t="s">
        <v>1148</v>
      </c>
      <c r="Y19" t="s">
        <v>40</v>
      </c>
      <c r="Z19" t="s">
        <v>1060</v>
      </c>
      <c r="AA19" t="s">
        <v>1050</v>
      </c>
      <c r="AB19" t="s">
        <v>273</v>
      </c>
    </row>
    <row r="20" spans="1:28" x14ac:dyDescent="0.25">
      <c r="A20" t="s">
        <v>63</v>
      </c>
      <c r="B20" t="s">
        <v>41</v>
      </c>
      <c r="C20">
        <v>1</v>
      </c>
      <c r="D20">
        <v>3</v>
      </c>
      <c r="N20" t="s">
        <v>175</v>
      </c>
      <c r="O20">
        <v>1</v>
      </c>
      <c r="P20">
        <v>1</v>
      </c>
      <c r="X20" t="s">
        <v>1148</v>
      </c>
      <c r="Y20" t="s">
        <v>40</v>
      </c>
      <c r="Z20" t="s">
        <v>1061</v>
      </c>
      <c r="AA20" t="s">
        <v>1050</v>
      </c>
      <c r="AB20" t="s">
        <v>273</v>
      </c>
    </row>
    <row r="21" spans="1:28" x14ac:dyDescent="0.25">
      <c r="B21" t="s">
        <v>39</v>
      </c>
      <c r="C21">
        <v>1</v>
      </c>
      <c r="D21">
        <v>1</v>
      </c>
      <c r="M21" t="s">
        <v>181</v>
      </c>
      <c r="N21" t="s">
        <v>182</v>
      </c>
      <c r="P21">
        <v>5</v>
      </c>
      <c r="X21" t="s">
        <v>1148</v>
      </c>
      <c r="Y21" t="s">
        <v>40</v>
      </c>
      <c r="Z21" t="s">
        <v>1062</v>
      </c>
      <c r="AA21" t="s">
        <v>1046</v>
      </c>
      <c r="AB21" t="s">
        <v>272</v>
      </c>
    </row>
    <row r="22" spans="1:28" x14ac:dyDescent="0.25">
      <c r="B22" t="s">
        <v>66</v>
      </c>
      <c r="C22">
        <v>1</v>
      </c>
      <c r="M22" t="s">
        <v>183</v>
      </c>
      <c r="N22" t="s">
        <v>167</v>
      </c>
      <c r="O22">
        <v>1</v>
      </c>
      <c r="P22">
        <v>4</v>
      </c>
      <c r="X22" t="s">
        <v>1148</v>
      </c>
      <c r="Y22" t="s">
        <v>40</v>
      </c>
      <c r="Z22" t="s">
        <v>1877</v>
      </c>
      <c r="AA22" t="s">
        <v>1050</v>
      </c>
      <c r="AB22" t="s">
        <v>273</v>
      </c>
    </row>
    <row r="23" spans="1:28" x14ac:dyDescent="0.25">
      <c r="B23" t="s">
        <v>67</v>
      </c>
      <c r="D23">
        <v>2</v>
      </c>
      <c r="M23" t="s">
        <v>184</v>
      </c>
      <c r="N23" t="s">
        <v>168</v>
      </c>
      <c r="P23">
        <v>2</v>
      </c>
      <c r="X23" t="s">
        <v>1148</v>
      </c>
      <c r="Y23" t="s">
        <v>40</v>
      </c>
      <c r="Z23" t="s">
        <v>1065</v>
      </c>
      <c r="AA23" t="s">
        <v>1046</v>
      </c>
      <c r="AB23" t="s">
        <v>272</v>
      </c>
    </row>
    <row r="24" spans="1:28" x14ac:dyDescent="0.25">
      <c r="A24" t="s">
        <v>68</v>
      </c>
      <c r="B24" t="s">
        <v>41</v>
      </c>
      <c r="D24">
        <v>2</v>
      </c>
      <c r="N24" t="s">
        <v>173</v>
      </c>
      <c r="P24">
        <v>2</v>
      </c>
      <c r="X24" t="s">
        <v>1148</v>
      </c>
      <c r="Y24" t="s">
        <v>1066</v>
      </c>
      <c r="Z24" t="s">
        <v>1067</v>
      </c>
      <c r="AA24" t="s">
        <v>1050</v>
      </c>
      <c r="AB24" t="s">
        <v>273</v>
      </c>
    </row>
    <row r="25" spans="1:28" x14ac:dyDescent="0.25">
      <c r="B25" t="s">
        <v>40</v>
      </c>
      <c r="C25">
        <v>1</v>
      </c>
      <c r="D25">
        <v>2</v>
      </c>
      <c r="N25" t="s">
        <v>47</v>
      </c>
      <c r="P25">
        <v>1</v>
      </c>
      <c r="X25" t="s">
        <v>1148</v>
      </c>
      <c r="Y25" t="s">
        <v>1066</v>
      </c>
      <c r="Z25" t="s">
        <v>1068</v>
      </c>
      <c r="AA25" t="s">
        <v>1050</v>
      </c>
      <c r="AB25" t="s">
        <v>273</v>
      </c>
    </row>
    <row r="26" spans="1:28" x14ac:dyDescent="0.25">
      <c r="B26" t="s">
        <v>69</v>
      </c>
      <c r="C26">
        <v>1</v>
      </c>
      <c r="M26" t="s">
        <v>185</v>
      </c>
      <c r="N26" t="s">
        <v>168</v>
      </c>
      <c r="O26">
        <v>1</v>
      </c>
      <c r="P26">
        <v>2</v>
      </c>
      <c r="X26" t="s">
        <v>1148</v>
      </c>
      <c r="Y26" t="s">
        <v>1066</v>
      </c>
      <c r="Z26" t="s">
        <v>1069</v>
      </c>
      <c r="AA26" t="s">
        <v>1046</v>
      </c>
      <c r="AB26" t="s">
        <v>272</v>
      </c>
    </row>
    <row r="27" spans="1:28" x14ac:dyDescent="0.25">
      <c r="B27" t="s">
        <v>42</v>
      </c>
      <c r="D27">
        <v>1</v>
      </c>
      <c r="N27" t="s">
        <v>173</v>
      </c>
      <c r="O27">
        <v>1</v>
      </c>
      <c r="P27">
        <v>1</v>
      </c>
      <c r="X27" t="s">
        <v>1148</v>
      </c>
      <c r="Y27" t="s">
        <v>1066</v>
      </c>
      <c r="Z27" t="s">
        <v>1070</v>
      </c>
      <c r="AA27" t="s">
        <v>1050</v>
      </c>
      <c r="AB27" t="s">
        <v>273</v>
      </c>
    </row>
    <row r="28" spans="1:28" x14ac:dyDescent="0.25">
      <c r="A28" t="s">
        <v>70</v>
      </c>
      <c r="B28" t="s">
        <v>56</v>
      </c>
      <c r="C28">
        <v>2</v>
      </c>
      <c r="D28">
        <v>3</v>
      </c>
      <c r="N28" t="s">
        <v>48</v>
      </c>
      <c r="O28">
        <v>1</v>
      </c>
      <c r="X28" t="s">
        <v>1148</v>
      </c>
      <c r="Y28" t="s">
        <v>1066</v>
      </c>
      <c r="Z28" t="s">
        <v>1071</v>
      </c>
      <c r="AA28" t="s">
        <v>1050</v>
      </c>
      <c r="AB28" t="s">
        <v>273</v>
      </c>
    </row>
    <row r="29" spans="1:28" x14ac:dyDescent="0.25">
      <c r="B29" t="s">
        <v>41</v>
      </c>
      <c r="C29">
        <v>1</v>
      </c>
      <c r="D29">
        <v>1</v>
      </c>
      <c r="N29" t="s">
        <v>47</v>
      </c>
      <c r="P29">
        <v>1</v>
      </c>
      <c r="X29" t="s">
        <v>1148</v>
      </c>
      <c r="Y29" t="s">
        <v>1066</v>
      </c>
      <c r="Z29" t="s">
        <v>1073</v>
      </c>
      <c r="AA29" t="s">
        <v>1050</v>
      </c>
      <c r="AB29" t="s">
        <v>273</v>
      </c>
    </row>
    <row r="30" spans="1:28" x14ac:dyDescent="0.25">
      <c r="B30" t="s">
        <v>42</v>
      </c>
      <c r="D30">
        <v>1</v>
      </c>
      <c r="M30" t="s">
        <v>186</v>
      </c>
      <c r="N30" t="s">
        <v>167</v>
      </c>
      <c r="O30">
        <v>3</v>
      </c>
      <c r="P30">
        <v>2</v>
      </c>
      <c r="X30" t="s">
        <v>1148</v>
      </c>
      <c r="Y30" t="s">
        <v>1066</v>
      </c>
      <c r="Z30" t="s">
        <v>1072</v>
      </c>
      <c r="AA30" t="s">
        <v>1046</v>
      </c>
      <c r="AB30" t="s">
        <v>272</v>
      </c>
    </row>
    <row r="31" spans="1:28" x14ac:dyDescent="0.25">
      <c r="B31" t="s">
        <v>71</v>
      </c>
      <c r="C31">
        <v>1</v>
      </c>
      <c r="M31" t="s">
        <v>187</v>
      </c>
      <c r="N31" t="s">
        <v>188</v>
      </c>
      <c r="P31">
        <v>2</v>
      </c>
      <c r="X31" t="s">
        <v>1148</v>
      </c>
      <c r="Y31" t="s">
        <v>1066</v>
      </c>
      <c r="Z31" t="s">
        <v>1074</v>
      </c>
      <c r="AA31" t="s">
        <v>266</v>
      </c>
      <c r="AB31" t="s">
        <v>273</v>
      </c>
    </row>
    <row r="32" spans="1:28" x14ac:dyDescent="0.25">
      <c r="A32" t="s">
        <v>973</v>
      </c>
      <c r="B32" t="s">
        <v>40</v>
      </c>
      <c r="D32">
        <v>4</v>
      </c>
      <c r="N32" t="s">
        <v>189</v>
      </c>
      <c r="P32">
        <v>1</v>
      </c>
      <c r="X32" t="s">
        <v>1148</v>
      </c>
      <c r="Y32" t="s">
        <v>1066</v>
      </c>
      <c r="Z32" t="s">
        <v>1075</v>
      </c>
      <c r="AA32" t="s">
        <v>266</v>
      </c>
      <c r="AB32" t="s">
        <v>272</v>
      </c>
    </row>
    <row r="33" spans="1:28" x14ac:dyDescent="0.25">
      <c r="B33" t="s">
        <v>41</v>
      </c>
      <c r="C33">
        <v>1</v>
      </c>
      <c r="D33">
        <v>1</v>
      </c>
      <c r="M33" t="s">
        <v>190</v>
      </c>
      <c r="N33" t="s">
        <v>167</v>
      </c>
      <c r="O33">
        <v>2</v>
      </c>
      <c r="P33">
        <v>3</v>
      </c>
      <c r="X33" t="s">
        <v>1148</v>
      </c>
      <c r="Y33" t="s">
        <v>1066</v>
      </c>
      <c r="Z33" t="s">
        <v>1076</v>
      </c>
      <c r="AA33" t="s">
        <v>266</v>
      </c>
      <c r="AB33" t="s">
        <v>272</v>
      </c>
    </row>
    <row r="34" spans="1:28" x14ac:dyDescent="0.25">
      <c r="B34" t="s">
        <v>71</v>
      </c>
      <c r="D34">
        <v>1</v>
      </c>
      <c r="M34" t="s">
        <v>191</v>
      </c>
      <c r="N34" t="s">
        <v>173</v>
      </c>
      <c r="O34">
        <v>1</v>
      </c>
      <c r="P34">
        <v>2</v>
      </c>
      <c r="X34" t="s">
        <v>1148</v>
      </c>
      <c r="Y34" t="s">
        <v>1066</v>
      </c>
      <c r="Z34" t="s">
        <v>1077</v>
      </c>
      <c r="AA34" t="s">
        <v>266</v>
      </c>
      <c r="AB34" t="s">
        <v>272</v>
      </c>
    </row>
    <row r="35" spans="1:28" x14ac:dyDescent="0.25">
      <c r="A35" t="s">
        <v>72</v>
      </c>
      <c r="B35" t="s">
        <v>73</v>
      </c>
      <c r="C35">
        <v>1</v>
      </c>
      <c r="D35">
        <v>2</v>
      </c>
      <c r="N35" t="s">
        <v>168</v>
      </c>
      <c r="O35">
        <v>1</v>
      </c>
      <c r="P35">
        <v>1</v>
      </c>
      <c r="X35" t="s">
        <v>1148</v>
      </c>
      <c r="Y35" t="s">
        <v>821</v>
      </c>
      <c r="Z35" t="s">
        <v>1079</v>
      </c>
      <c r="AA35" t="s">
        <v>1050</v>
      </c>
      <c r="AB35" t="s">
        <v>273</v>
      </c>
    </row>
    <row r="36" spans="1:28" x14ac:dyDescent="0.25">
      <c r="B36" t="s">
        <v>51</v>
      </c>
      <c r="C36">
        <v>1</v>
      </c>
      <c r="M36" t="s">
        <v>192</v>
      </c>
      <c r="N36" t="s">
        <v>168</v>
      </c>
      <c r="O36">
        <v>2</v>
      </c>
      <c r="P36">
        <v>1</v>
      </c>
      <c r="X36" t="s">
        <v>1148</v>
      </c>
      <c r="Y36" t="s">
        <v>821</v>
      </c>
      <c r="Z36" t="s">
        <v>1080</v>
      </c>
      <c r="AA36" t="s">
        <v>1050</v>
      </c>
      <c r="AB36" t="s">
        <v>273</v>
      </c>
    </row>
    <row r="37" spans="1:28" x14ac:dyDescent="0.25">
      <c r="B37" t="s">
        <v>74</v>
      </c>
      <c r="D37">
        <v>1</v>
      </c>
      <c r="N37" t="s">
        <v>47</v>
      </c>
      <c r="P37">
        <v>2</v>
      </c>
      <c r="X37" t="s">
        <v>1148</v>
      </c>
      <c r="Y37" t="s">
        <v>821</v>
      </c>
      <c r="Z37" t="s">
        <v>1081</v>
      </c>
      <c r="AA37" t="s">
        <v>1050</v>
      </c>
      <c r="AB37" t="s">
        <v>273</v>
      </c>
    </row>
    <row r="38" spans="1:28" x14ac:dyDescent="0.25">
      <c r="B38" t="s">
        <v>41</v>
      </c>
      <c r="D38">
        <v>1</v>
      </c>
      <c r="N38" t="s">
        <v>173</v>
      </c>
      <c r="P38">
        <v>1</v>
      </c>
      <c r="X38" t="s">
        <v>1148</v>
      </c>
      <c r="Y38" t="s">
        <v>821</v>
      </c>
      <c r="Z38" t="s">
        <v>1082</v>
      </c>
      <c r="AA38" t="s">
        <v>1046</v>
      </c>
      <c r="AB38" t="s">
        <v>272</v>
      </c>
    </row>
    <row r="39" spans="1:28" x14ac:dyDescent="0.25">
      <c r="A39" t="s">
        <v>75</v>
      </c>
      <c r="B39" t="s">
        <v>40</v>
      </c>
      <c r="C39">
        <v>1</v>
      </c>
      <c r="D39">
        <v>2</v>
      </c>
      <c r="N39" t="s">
        <v>48</v>
      </c>
      <c r="O39">
        <v>1</v>
      </c>
      <c r="X39" t="s">
        <v>1148</v>
      </c>
      <c r="Y39" t="s">
        <v>821</v>
      </c>
      <c r="Z39" t="s">
        <v>1083</v>
      </c>
      <c r="AA39" t="s">
        <v>1050</v>
      </c>
      <c r="AB39" t="s">
        <v>273</v>
      </c>
    </row>
    <row r="40" spans="1:28" x14ac:dyDescent="0.25">
      <c r="B40" t="s">
        <v>41</v>
      </c>
      <c r="D40">
        <v>2</v>
      </c>
      <c r="M40" t="s">
        <v>193</v>
      </c>
      <c r="N40" t="s">
        <v>52</v>
      </c>
      <c r="P40">
        <v>1</v>
      </c>
      <c r="X40" t="s">
        <v>1148</v>
      </c>
      <c r="Y40" t="s">
        <v>821</v>
      </c>
      <c r="Z40" t="s">
        <v>1084</v>
      </c>
      <c r="AA40" t="s">
        <v>1046</v>
      </c>
      <c r="AB40" t="s">
        <v>272</v>
      </c>
    </row>
    <row r="41" spans="1:28" x14ac:dyDescent="0.25">
      <c r="B41" t="s">
        <v>76</v>
      </c>
      <c r="C41">
        <v>1</v>
      </c>
      <c r="D41">
        <v>1</v>
      </c>
      <c r="N41" t="s">
        <v>168</v>
      </c>
      <c r="O41">
        <v>1</v>
      </c>
      <c r="P41">
        <v>1</v>
      </c>
      <c r="X41" t="s">
        <v>1148</v>
      </c>
      <c r="Y41" t="s">
        <v>821</v>
      </c>
      <c r="Z41" t="s">
        <v>1085</v>
      </c>
      <c r="AA41" t="s">
        <v>1046</v>
      </c>
      <c r="AB41" t="s">
        <v>272</v>
      </c>
    </row>
    <row r="42" spans="1:28" x14ac:dyDescent="0.25">
      <c r="A42" t="s">
        <v>77</v>
      </c>
      <c r="B42" t="s">
        <v>56</v>
      </c>
      <c r="C42">
        <v>1</v>
      </c>
      <c r="D42">
        <v>3</v>
      </c>
      <c r="N42" t="s">
        <v>173</v>
      </c>
      <c r="P42">
        <v>1</v>
      </c>
      <c r="X42" t="s">
        <v>1148</v>
      </c>
      <c r="Y42" t="s">
        <v>821</v>
      </c>
      <c r="Z42" t="s">
        <v>1086</v>
      </c>
      <c r="AA42" t="s">
        <v>1050</v>
      </c>
      <c r="AB42" t="s">
        <v>273</v>
      </c>
    </row>
    <row r="43" spans="1:28" x14ac:dyDescent="0.25">
      <c r="B43" t="s">
        <v>41</v>
      </c>
      <c r="C43">
        <v>1</v>
      </c>
      <c r="D43">
        <v>1</v>
      </c>
      <c r="N43" t="s">
        <v>48</v>
      </c>
      <c r="O43">
        <v>1</v>
      </c>
      <c r="X43" t="s">
        <v>1148</v>
      </c>
      <c r="Y43" t="s">
        <v>821</v>
      </c>
      <c r="Z43" t="s">
        <v>1087</v>
      </c>
      <c r="AA43" t="s">
        <v>1046</v>
      </c>
      <c r="AB43" t="s">
        <v>272</v>
      </c>
    </row>
    <row r="44" spans="1:28" x14ac:dyDescent="0.25">
      <c r="B44" t="s">
        <v>39</v>
      </c>
      <c r="C44">
        <v>1</v>
      </c>
      <c r="N44" t="s">
        <v>47</v>
      </c>
      <c r="P44">
        <v>2</v>
      </c>
      <c r="X44" t="s">
        <v>1148</v>
      </c>
      <c r="Y44" t="s">
        <v>821</v>
      </c>
      <c r="Z44" t="s">
        <v>1088</v>
      </c>
      <c r="AA44" t="s">
        <v>1046</v>
      </c>
      <c r="AB44" t="s">
        <v>272</v>
      </c>
    </row>
    <row r="45" spans="1:28" x14ac:dyDescent="0.25">
      <c r="A45" t="s">
        <v>78</v>
      </c>
      <c r="B45" t="s">
        <v>56</v>
      </c>
      <c r="C45">
        <v>1</v>
      </c>
      <c r="D45">
        <v>2</v>
      </c>
      <c r="M45" t="s">
        <v>194</v>
      </c>
      <c r="N45" t="s">
        <v>168</v>
      </c>
      <c r="O45">
        <v>1</v>
      </c>
      <c r="P45">
        <v>3</v>
      </c>
      <c r="X45" t="s">
        <v>1148</v>
      </c>
      <c r="Y45" t="s">
        <v>821</v>
      </c>
      <c r="Z45" t="s">
        <v>1089</v>
      </c>
      <c r="AA45" t="s">
        <v>1046</v>
      </c>
      <c r="AB45" t="s">
        <v>272</v>
      </c>
    </row>
    <row r="46" spans="1:28" x14ac:dyDescent="0.25">
      <c r="B46" t="s">
        <v>79</v>
      </c>
      <c r="D46">
        <v>1</v>
      </c>
      <c r="N46" t="s">
        <v>173</v>
      </c>
      <c r="O46">
        <v>1</v>
      </c>
      <c r="P46">
        <v>1</v>
      </c>
      <c r="X46" t="s">
        <v>1148</v>
      </c>
      <c r="Y46" t="s">
        <v>821</v>
      </c>
      <c r="Z46" t="s">
        <v>1090</v>
      </c>
      <c r="AA46" t="s">
        <v>1050</v>
      </c>
      <c r="AB46" t="s">
        <v>273</v>
      </c>
    </row>
    <row r="47" spans="1:28" x14ac:dyDescent="0.25">
      <c r="B47" t="s">
        <v>41</v>
      </c>
      <c r="D47">
        <v>1</v>
      </c>
      <c r="N47" t="s">
        <v>52</v>
      </c>
      <c r="P47">
        <v>1</v>
      </c>
      <c r="X47" t="s">
        <v>1148</v>
      </c>
      <c r="Y47" t="s">
        <v>821</v>
      </c>
      <c r="Z47" t="s">
        <v>1078</v>
      </c>
      <c r="AA47" t="s">
        <v>266</v>
      </c>
      <c r="AB47" t="s">
        <v>273</v>
      </c>
    </row>
    <row r="48" spans="1:28" x14ac:dyDescent="0.25">
      <c r="A48" t="s">
        <v>80</v>
      </c>
      <c r="B48" t="s">
        <v>56</v>
      </c>
      <c r="C48">
        <v>3</v>
      </c>
      <c r="D48">
        <v>2</v>
      </c>
      <c r="N48" t="s">
        <v>47</v>
      </c>
      <c r="P48">
        <v>1</v>
      </c>
      <c r="X48" t="s">
        <v>1148</v>
      </c>
      <c r="Y48" t="s">
        <v>41</v>
      </c>
      <c r="Z48" t="s">
        <v>1094</v>
      </c>
      <c r="AA48" t="s">
        <v>1046</v>
      </c>
      <c r="AB48" t="s">
        <v>272</v>
      </c>
    </row>
    <row r="49" spans="1:28" x14ac:dyDescent="0.25">
      <c r="B49" t="s">
        <v>41</v>
      </c>
      <c r="C49">
        <v>1</v>
      </c>
      <c r="D49">
        <v>3</v>
      </c>
      <c r="N49" t="s">
        <v>48</v>
      </c>
      <c r="P49">
        <v>1</v>
      </c>
      <c r="X49" t="s">
        <v>1148</v>
      </c>
      <c r="Y49" t="s">
        <v>41</v>
      </c>
      <c r="Z49" t="s">
        <v>1095</v>
      </c>
      <c r="AA49" t="s">
        <v>1046</v>
      </c>
      <c r="AB49" t="s">
        <v>272</v>
      </c>
    </row>
    <row r="50" spans="1:28" x14ac:dyDescent="0.25">
      <c r="B50" t="s">
        <v>42</v>
      </c>
      <c r="D50">
        <v>1</v>
      </c>
      <c r="M50" t="s">
        <v>195</v>
      </c>
      <c r="N50" t="s">
        <v>167</v>
      </c>
      <c r="O50">
        <v>1</v>
      </c>
      <c r="P50">
        <v>4</v>
      </c>
      <c r="X50" t="s">
        <v>1148</v>
      </c>
      <c r="Y50" t="s">
        <v>41</v>
      </c>
      <c r="Z50" t="s">
        <v>1096</v>
      </c>
      <c r="AA50" t="s">
        <v>1046</v>
      </c>
      <c r="AB50" t="s">
        <v>272</v>
      </c>
    </row>
    <row r="51" spans="1:28" x14ac:dyDescent="0.25">
      <c r="B51" t="s">
        <v>39</v>
      </c>
      <c r="D51">
        <v>1</v>
      </c>
      <c r="M51" t="s">
        <v>196</v>
      </c>
      <c r="N51" t="s">
        <v>168</v>
      </c>
      <c r="O51">
        <v>1</v>
      </c>
      <c r="P51">
        <v>2</v>
      </c>
      <c r="X51" t="s">
        <v>1148</v>
      </c>
      <c r="Y51" t="s">
        <v>41</v>
      </c>
      <c r="Z51" t="s">
        <v>1098</v>
      </c>
      <c r="AA51" t="s">
        <v>1046</v>
      </c>
      <c r="AB51" t="s">
        <v>272</v>
      </c>
    </row>
    <row r="52" spans="1:28" x14ac:dyDescent="0.25">
      <c r="A52" t="s">
        <v>81</v>
      </c>
      <c r="B52" t="s">
        <v>82</v>
      </c>
      <c r="D52">
        <v>1</v>
      </c>
      <c r="N52" t="s">
        <v>173</v>
      </c>
      <c r="O52">
        <v>1</v>
      </c>
      <c r="X52" t="s">
        <v>1148</v>
      </c>
      <c r="Y52" t="s">
        <v>41</v>
      </c>
      <c r="Z52" t="s">
        <v>1097</v>
      </c>
      <c r="AA52" t="s">
        <v>1046</v>
      </c>
      <c r="AB52" t="s">
        <v>272</v>
      </c>
    </row>
    <row r="53" spans="1:28" x14ac:dyDescent="0.25">
      <c r="B53" t="s">
        <v>83</v>
      </c>
      <c r="D53">
        <v>3</v>
      </c>
      <c r="N53" t="s">
        <v>197</v>
      </c>
      <c r="P53">
        <v>1</v>
      </c>
      <c r="X53" t="s">
        <v>1148</v>
      </c>
      <c r="Y53" t="s">
        <v>41</v>
      </c>
      <c r="Z53" t="s">
        <v>1099</v>
      </c>
      <c r="AA53" t="s">
        <v>1046</v>
      </c>
      <c r="AB53" t="s">
        <v>272</v>
      </c>
    </row>
    <row r="54" spans="1:28" x14ac:dyDescent="0.25">
      <c r="B54" t="s">
        <v>41</v>
      </c>
      <c r="D54">
        <v>2</v>
      </c>
      <c r="M54" t="s">
        <v>198</v>
      </c>
      <c r="N54" t="s">
        <v>172</v>
      </c>
      <c r="P54">
        <v>2</v>
      </c>
      <c r="X54" t="s">
        <v>1148</v>
      </c>
      <c r="Y54" t="s">
        <v>41</v>
      </c>
      <c r="Z54" t="s">
        <v>1100</v>
      </c>
      <c r="AA54" t="s">
        <v>1046</v>
      </c>
      <c r="AB54" t="s">
        <v>272</v>
      </c>
    </row>
    <row r="55" spans="1:28" x14ac:dyDescent="0.25">
      <c r="B55" t="s">
        <v>66</v>
      </c>
      <c r="D55">
        <v>1</v>
      </c>
      <c r="N55" t="s">
        <v>47</v>
      </c>
      <c r="P55">
        <v>2</v>
      </c>
      <c r="X55" t="s">
        <v>1148</v>
      </c>
      <c r="Y55" t="s">
        <v>41</v>
      </c>
      <c r="Z55" t="s">
        <v>1101</v>
      </c>
      <c r="AA55" t="s">
        <v>1050</v>
      </c>
      <c r="AB55" t="s">
        <v>273</v>
      </c>
    </row>
    <row r="56" spans="1:28" x14ac:dyDescent="0.25">
      <c r="A56" t="s">
        <v>84</v>
      </c>
      <c r="B56" t="s">
        <v>85</v>
      </c>
      <c r="C56">
        <v>2</v>
      </c>
      <c r="D56">
        <v>2</v>
      </c>
      <c r="N56" t="s">
        <v>173</v>
      </c>
      <c r="P56">
        <v>2</v>
      </c>
      <c r="X56" t="s">
        <v>1148</v>
      </c>
      <c r="Y56" t="s">
        <v>41</v>
      </c>
      <c r="Z56" t="s">
        <v>1102</v>
      </c>
      <c r="AA56" t="s">
        <v>1050</v>
      </c>
      <c r="AB56" t="s">
        <v>273</v>
      </c>
    </row>
    <row r="57" spans="1:28" x14ac:dyDescent="0.25">
      <c r="B57" t="s">
        <v>86</v>
      </c>
      <c r="D57">
        <v>1</v>
      </c>
      <c r="N57" t="s">
        <v>199</v>
      </c>
      <c r="P57">
        <v>1</v>
      </c>
      <c r="X57" t="s">
        <v>1148</v>
      </c>
      <c r="Y57" t="s">
        <v>41</v>
      </c>
      <c r="Z57" t="s">
        <v>1103</v>
      </c>
      <c r="AA57" t="s">
        <v>1046</v>
      </c>
      <c r="AB57" t="s">
        <v>272</v>
      </c>
    </row>
    <row r="58" spans="1:28" x14ac:dyDescent="0.25">
      <c r="A58" t="s">
        <v>1002</v>
      </c>
      <c r="B58" t="s">
        <v>56</v>
      </c>
      <c r="C58">
        <v>1</v>
      </c>
      <c r="D58">
        <v>2</v>
      </c>
      <c r="M58" t="s">
        <v>200</v>
      </c>
      <c r="N58" t="s">
        <v>172</v>
      </c>
      <c r="O58">
        <v>1</v>
      </c>
      <c r="P58">
        <v>3</v>
      </c>
      <c r="X58" t="s">
        <v>1148</v>
      </c>
      <c r="Y58" t="s">
        <v>41</v>
      </c>
      <c r="Z58" t="s">
        <v>1104</v>
      </c>
      <c r="AA58" t="s">
        <v>1046</v>
      </c>
      <c r="AB58" t="s">
        <v>272</v>
      </c>
    </row>
    <row r="59" spans="1:28" x14ac:dyDescent="0.25">
      <c r="B59" t="s">
        <v>41</v>
      </c>
      <c r="D59">
        <v>2</v>
      </c>
      <c r="N59" t="s">
        <v>173</v>
      </c>
      <c r="O59">
        <v>1</v>
      </c>
      <c r="P59">
        <v>1</v>
      </c>
      <c r="X59" t="s">
        <v>1148</v>
      </c>
      <c r="Y59" t="s">
        <v>41</v>
      </c>
      <c r="Z59" t="s">
        <v>1105</v>
      </c>
      <c r="AA59" t="s">
        <v>1050</v>
      </c>
      <c r="AB59" t="s">
        <v>273</v>
      </c>
    </row>
    <row r="60" spans="1:28" x14ac:dyDescent="0.25">
      <c r="B60" t="s">
        <v>42</v>
      </c>
      <c r="C60">
        <v>1</v>
      </c>
      <c r="N60" t="s">
        <v>47</v>
      </c>
      <c r="P60">
        <v>1</v>
      </c>
      <c r="X60" t="s">
        <v>1148</v>
      </c>
      <c r="Y60" t="s">
        <v>41</v>
      </c>
      <c r="Z60" t="s">
        <v>1106</v>
      </c>
      <c r="AA60" t="s">
        <v>1050</v>
      </c>
      <c r="AB60" t="s">
        <v>273</v>
      </c>
    </row>
    <row r="61" spans="1:28" x14ac:dyDescent="0.25">
      <c r="B61" t="s">
        <v>87</v>
      </c>
      <c r="C61">
        <v>1</v>
      </c>
      <c r="M61" t="s">
        <v>201</v>
      </c>
      <c r="N61" t="s">
        <v>202</v>
      </c>
      <c r="O61">
        <v>1</v>
      </c>
      <c r="P61">
        <v>3</v>
      </c>
      <c r="X61" t="s">
        <v>1148</v>
      </c>
      <c r="Y61" t="s">
        <v>41</v>
      </c>
      <c r="Z61" t="s">
        <v>1107</v>
      </c>
      <c r="AA61" t="s">
        <v>1046</v>
      </c>
      <c r="AB61" t="s">
        <v>272</v>
      </c>
    </row>
    <row r="62" spans="1:28" x14ac:dyDescent="0.25">
      <c r="A62" t="s">
        <v>88</v>
      </c>
      <c r="B62" t="s">
        <v>89</v>
      </c>
      <c r="C62">
        <v>2</v>
      </c>
      <c r="D62">
        <v>3</v>
      </c>
      <c r="N62" t="s">
        <v>48</v>
      </c>
      <c r="P62">
        <v>1</v>
      </c>
      <c r="X62" t="s">
        <v>1148</v>
      </c>
      <c r="Y62" t="s">
        <v>41</v>
      </c>
      <c r="Z62" t="s">
        <v>959</v>
      </c>
      <c r="AA62" t="s">
        <v>1046</v>
      </c>
      <c r="AB62" t="s">
        <v>272</v>
      </c>
    </row>
    <row r="63" spans="1:28" x14ac:dyDescent="0.25">
      <c r="B63" t="s">
        <v>56</v>
      </c>
      <c r="D63">
        <v>2</v>
      </c>
      <c r="M63" t="s">
        <v>203</v>
      </c>
      <c r="N63" t="s">
        <v>52</v>
      </c>
      <c r="P63">
        <v>1</v>
      </c>
      <c r="X63" t="s">
        <v>1148</v>
      </c>
      <c r="Y63" t="s">
        <v>41</v>
      </c>
      <c r="Z63" t="s">
        <v>1091</v>
      </c>
      <c r="AA63" t="s">
        <v>266</v>
      </c>
      <c r="AB63" t="s">
        <v>273</v>
      </c>
    </row>
    <row r="64" spans="1:28" x14ac:dyDescent="0.25">
      <c r="B64" t="s">
        <v>90</v>
      </c>
      <c r="C64">
        <v>1</v>
      </c>
      <c r="N64" t="s">
        <v>173</v>
      </c>
      <c r="P64">
        <v>1</v>
      </c>
      <c r="X64" t="s">
        <v>1148</v>
      </c>
      <c r="Y64" t="s">
        <v>41</v>
      </c>
      <c r="Z64" t="s">
        <v>1092</v>
      </c>
      <c r="AA64" t="s">
        <v>266</v>
      </c>
      <c r="AB64" t="s">
        <v>272</v>
      </c>
    </row>
    <row r="65" spans="1:28" x14ac:dyDescent="0.25">
      <c r="B65" t="s">
        <v>42</v>
      </c>
      <c r="D65">
        <v>1</v>
      </c>
      <c r="N65" t="s">
        <v>204</v>
      </c>
      <c r="P65">
        <v>1</v>
      </c>
      <c r="X65" t="s">
        <v>1148</v>
      </c>
      <c r="Y65" t="s">
        <v>41</v>
      </c>
      <c r="Z65" t="s">
        <v>1093</v>
      </c>
      <c r="AA65" t="s">
        <v>266</v>
      </c>
      <c r="AB65" t="s">
        <v>272</v>
      </c>
    </row>
    <row r="66" spans="1:28" x14ac:dyDescent="0.25">
      <c r="A66" t="s">
        <v>91</v>
      </c>
      <c r="B66" t="s">
        <v>92</v>
      </c>
      <c r="C66">
        <v>1</v>
      </c>
      <c r="D66">
        <v>1</v>
      </c>
      <c r="N66" t="s">
        <v>47</v>
      </c>
      <c r="O66">
        <v>1</v>
      </c>
      <c r="X66" t="s">
        <v>1148</v>
      </c>
      <c r="Y66" t="s">
        <v>42</v>
      </c>
      <c r="Z66" t="s">
        <v>1109</v>
      </c>
      <c r="AA66" t="s">
        <v>1046</v>
      </c>
      <c r="AB66" t="s">
        <v>272</v>
      </c>
    </row>
    <row r="67" spans="1:28" x14ac:dyDescent="0.25">
      <c r="B67" t="s">
        <v>93</v>
      </c>
      <c r="D67">
        <v>1</v>
      </c>
      <c r="M67" t="s">
        <v>205</v>
      </c>
      <c r="N67" t="s">
        <v>206</v>
      </c>
      <c r="O67">
        <v>1</v>
      </c>
      <c r="P67">
        <v>4</v>
      </c>
      <c r="X67" t="s">
        <v>1148</v>
      </c>
      <c r="Y67" t="s">
        <v>42</v>
      </c>
      <c r="Z67" t="s">
        <v>1110</v>
      </c>
      <c r="AA67" t="s">
        <v>1050</v>
      </c>
      <c r="AB67" t="s">
        <v>273</v>
      </c>
    </row>
    <row r="68" spans="1:28" x14ac:dyDescent="0.25">
      <c r="B68" t="s">
        <v>56</v>
      </c>
      <c r="D68">
        <v>2</v>
      </c>
      <c r="M68" t="s">
        <v>207</v>
      </c>
      <c r="N68" t="s">
        <v>167</v>
      </c>
      <c r="P68">
        <v>4</v>
      </c>
      <c r="X68" t="s">
        <v>1148</v>
      </c>
      <c r="Y68" t="s">
        <v>42</v>
      </c>
      <c r="Z68" t="s">
        <v>1111</v>
      </c>
      <c r="AA68" t="s">
        <v>1046</v>
      </c>
      <c r="AB68" t="s">
        <v>272</v>
      </c>
    </row>
    <row r="69" spans="1:28" x14ac:dyDescent="0.25">
      <c r="A69" t="s">
        <v>94</v>
      </c>
      <c r="B69" t="s">
        <v>41</v>
      </c>
      <c r="C69">
        <v>1</v>
      </c>
      <c r="D69">
        <v>3</v>
      </c>
      <c r="N69" t="s">
        <v>208</v>
      </c>
      <c r="P69">
        <v>1</v>
      </c>
      <c r="X69" t="s">
        <v>1148</v>
      </c>
      <c r="Y69" t="s">
        <v>42</v>
      </c>
      <c r="Z69" t="s">
        <v>1112</v>
      </c>
      <c r="AA69" t="s">
        <v>1046</v>
      </c>
      <c r="AB69" t="s">
        <v>272</v>
      </c>
    </row>
    <row r="70" spans="1:28" x14ac:dyDescent="0.25">
      <c r="B70" t="s">
        <v>95</v>
      </c>
      <c r="D70">
        <v>1</v>
      </c>
      <c r="M70" t="s">
        <v>209</v>
      </c>
      <c r="N70" t="s">
        <v>172</v>
      </c>
      <c r="O70">
        <v>2</v>
      </c>
      <c r="P70">
        <v>2</v>
      </c>
      <c r="X70" t="s">
        <v>1148</v>
      </c>
      <c r="Y70" t="s">
        <v>42</v>
      </c>
      <c r="Z70" t="s">
        <v>1113</v>
      </c>
      <c r="AA70" t="s">
        <v>1046</v>
      </c>
      <c r="AB70" t="s">
        <v>272</v>
      </c>
    </row>
    <row r="71" spans="1:28" x14ac:dyDescent="0.25">
      <c r="B71" t="s">
        <v>56</v>
      </c>
      <c r="D71">
        <v>1</v>
      </c>
      <c r="N71" t="s">
        <v>173</v>
      </c>
      <c r="P71">
        <v>2</v>
      </c>
      <c r="X71" t="s">
        <v>1148</v>
      </c>
      <c r="Y71" t="s">
        <v>42</v>
      </c>
      <c r="Z71" t="s">
        <v>1114</v>
      </c>
      <c r="AA71" t="s">
        <v>1046</v>
      </c>
      <c r="AB71" t="s">
        <v>272</v>
      </c>
    </row>
    <row r="72" spans="1:28" x14ac:dyDescent="0.25">
      <c r="A72" t="s">
        <v>96</v>
      </c>
      <c r="B72" t="s">
        <v>39</v>
      </c>
      <c r="C72">
        <v>1</v>
      </c>
      <c r="D72">
        <v>1</v>
      </c>
      <c r="N72" t="s">
        <v>47</v>
      </c>
      <c r="O72">
        <v>1</v>
      </c>
      <c r="X72" t="s">
        <v>1148</v>
      </c>
      <c r="Y72" t="s">
        <v>42</v>
      </c>
      <c r="Z72" t="s">
        <v>1115</v>
      </c>
      <c r="AA72" t="s">
        <v>1046</v>
      </c>
      <c r="AB72" t="s">
        <v>272</v>
      </c>
    </row>
    <row r="73" spans="1:28" x14ac:dyDescent="0.25">
      <c r="B73" t="s">
        <v>41</v>
      </c>
      <c r="C73">
        <v>1</v>
      </c>
      <c r="M73" t="s">
        <v>210</v>
      </c>
      <c r="N73" t="s">
        <v>211</v>
      </c>
      <c r="O73">
        <v>1</v>
      </c>
      <c r="P73">
        <v>3</v>
      </c>
      <c r="X73" t="s">
        <v>1148</v>
      </c>
      <c r="Y73" t="s">
        <v>42</v>
      </c>
      <c r="Z73" t="s">
        <v>1108</v>
      </c>
      <c r="AA73" t="s">
        <v>1064</v>
      </c>
      <c r="AB73" t="s">
        <v>1064</v>
      </c>
    </row>
    <row r="74" spans="1:28" x14ac:dyDescent="0.25">
      <c r="B74" t="s">
        <v>56</v>
      </c>
      <c r="D74">
        <v>3</v>
      </c>
      <c r="M74" t="s">
        <v>212</v>
      </c>
      <c r="N74" t="s">
        <v>208</v>
      </c>
      <c r="O74">
        <v>2</v>
      </c>
      <c r="P74">
        <v>2</v>
      </c>
      <c r="X74" t="s">
        <v>1116</v>
      </c>
      <c r="Y74" t="s">
        <v>40</v>
      </c>
      <c r="Z74" t="s">
        <v>1117</v>
      </c>
      <c r="AA74" t="s">
        <v>1050</v>
      </c>
      <c r="AB74" t="s">
        <v>273</v>
      </c>
    </row>
    <row r="75" spans="1:28" x14ac:dyDescent="0.25">
      <c r="B75" t="s">
        <v>42</v>
      </c>
      <c r="C75">
        <v>1</v>
      </c>
      <c r="N75" t="s">
        <v>213</v>
      </c>
      <c r="P75">
        <v>2</v>
      </c>
      <c r="X75" t="s">
        <v>1116</v>
      </c>
      <c r="Y75" t="s">
        <v>40</v>
      </c>
      <c r="Z75" t="s">
        <v>1118</v>
      </c>
      <c r="AA75" t="s">
        <v>1046</v>
      </c>
      <c r="AB75" t="s">
        <v>272</v>
      </c>
    </row>
    <row r="76" spans="1:28" x14ac:dyDescent="0.25">
      <c r="A76" t="s">
        <v>97</v>
      </c>
      <c r="B76" t="s">
        <v>56</v>
      </c>
      <c r="D76">
        <v>4</v>
      </c>
      <c r="N76" t="s">
        <v>52</v>
      </c>
      <c r="O76">
        <v>1</v>
      </c>
      <c r="X76" t="s">
        <v>1116</v>
      </c>
      <c r="Y76" t="s">
        <v>40</v>
      </c>
      <c r="Z76" t="s">
        <v>1119</v>
      </c>
      <c r="AA76" t="s">
        <v>1046</v>
      </c>
      <c r="AB76" t="s">
        <v>272</v>
      </c>
    </row>
    <row r="77" spans="1:28" x14ac:dyDescent="0.25">
      <c r="B77" t="s">
        <v>41</v>
      </c>
      <c r="C77">
        <v>1</v>
      </c>
      <c r="D77">
        <v>2</v>
      </c>
      <c r="M77" t="s">
        <v>214</v>
      </c>
      <c r="N77" t="s">
        <v>173</v>
      </c>
      <c r="P77">
        <v>1</v>
      </c>
      <c r="X77" t="s">
        <v>1116</v>
      </c>
      <c r="Y77" t="s">
        <v>40</v>
      </c>
      <c r="Z77" t="s">
        <v>1120</v>
      </c>
      <c r="AA77" t="s">
        <v>1046</v>
      </c>
      <c r="AB77" t="s">
        <v>272</v>
      </c>
    </row>
    <row r="78" spans="1:28" x14ac:dyDescent="0.25">
      <c r="A78" t="s">
        <v>98</v>
      </c>
      <c r="B78" t="s">
        <v>56</v>
      </c>
      <c r="C78">
        <v>2</v>
      </c>
      <c r="D78">
        <v>2</v>
      </c>
      <c r="N78" t="s">
        <v>215</v>
      </c>
      <c r="P78">
        <v>2</v>
      </c>
      <c r="X78" t="s">
        <v>1116</v>
      </c>
      <c r="Y78" t="s">
        <v>40</v>
      </c>
      <c r="Z78" t="s">
        <v>1121</v>
      </c>
      <c r="AA78" t="s">
        <v>1046</v>
      </c>
      <c r="AB78" t="s">
        <v>272</v>
      </c>
    </row>
    <row r="79" spans="1:28" x14ac:dyDescent="0.25">
      <c r="B79" t="s">
        <v>99</v>
      </c>
      <c r="D79">
        <v>3</v>
      </c>
      <c r="M79" t="s">
        <v>216</v>
      </c>
      <c r="N79" t="s">
        <v>47</v>
      </c>
      <c r="P79">
        <v>1</v>
      </c>
      <c r="X79" t="s">
        <v>1116</v>
      </c>
      <c r="Y79" t="s">
        <v>40</v>
      </c>
      <c r="Z79" t="s">
        <v>1122</v>
      </c>
      <c r="AA79" t="s">
        <v>1046</v>
      </c>
      <c r="AB79" t="s">
        <v>272</v>
      </c>
    </row>
    <row r="80" spans="1:28" x14ac:dyDescent="0.25">
      <c r="A80" t="s">
        <v>100</v>
      </c>
      <c r="B80" t="s">
        <v>41</v>
      </c>
      <c r="D80">
        <v>2</v>
      </c>
      <c r="N80" t="s">
        <v>168</v>
      </c>
      <c r="O80">
        <v>1</v>
      </c>
      <c r="P80">
        <v>1</v>
      </c>
      <c r="X80" t="s">
        <v>1116</v>
      </c>
      <c r="Y80" t="s">
        <v>40</v>
      </c>
      <c r="Z80" t="s">
        <v>1123</v>
      </c>
      <c r="AA80" t="s">
        <v>1046</v>
      </c>
      <c r="AB80" t="s">
        <v>272</v>
      </c>
    </row>
    <row r="81" spans="1:28" x14ac:dyDescent="0.25">
      <c r="B81" t="s">
        <v>56</v>
      </c>
      <c r="C81">
        <v>1</v>
      </c>
      <c r="D81">
        <v>1</v>
      </c>
      <c r="N81" t="s">
        <v>173</v>
      </c>
      <c r="O81">
        <v>1</v>
      </c>
      <c r="P81">
        <v>1</v>
      </c>
      <c r="X81" t="s">
        <v>1116</v>
      </c>
      <c r="Y81" t="s">
        <v>40</v>
      </c>
      <c r="Z81" t="s">
        <v>1124</v>
      </c>
      <c r="AA81" t="s">
        <v>1050</v>
      </c>
      <c r="AB81" t="s">
        <v>273</v>
      </c>
    </row>
    <row r="82" spans="1:28" x14ac:dyDescent="0.25">
      <c r="B82" t="s">
        <v>101</v>
      </c>
      <c r="D82">
        <v>1</v>
      </c>
      <c r="M82" t="s">
        <v>217</v>
      </c>
      <c r="N82" t="s">
        <v>167</v>
      </c>
      <c r="O82">
        <v>2</v>
      </c>
      <c r="P82">
        <v>3</v>
      </c>
      <c r="X82" t="s">
        <v>1116</v>
      </c>
      <c r="Y82" t="s">
        <v>40</v>
      </c>
      <c r="Z82" t="s">
        <v>1125</v>
      </c>
      <c r="AA82" t="s">
        <v>1046</v>
      </c>
      <c r="AB82" t="s">
        <v>272</v>
      </c>
    </row>
    <row r="83" spans="1:28" x14ac:dyDescent="0.25">
      <c r="A83" t="s">
        <v>102</v>
      </c>
      <c r="B83" t="s">
        <v>41</v>
      </c>
      <c r="C83">
        <v>2</v>
      </c>
      <c r="D83">
        <v>1</v>
      </c>
      <c r="M83" t="s">
        <v>218</v>
      </c>
      <c r="N83" t="s">
        <v>167</v>
      </c>
      <c r="O83">
        <v>1</v>
      </c>
      <c r="X83" t="s">
        <v>1116</v>
      </c>
      <c r="Y83" t="s">
        <v>40</v>
      </c>
      <c r="Z83" t="s">
        <v>1126</v>
      </c>
      <c r="AA83" t="s">
        <v>1046</v>
      </c>
      <c r="AB83" t="s">
        <v>272</v>
      </c>
    </row>
    <row r="84" spans="1:28" x14ac:dyDescent="0.25">
      <c r="B84" t="s">
        <v>40</v>
      </c>
      <c r="D84">
        <v>1</v>
      </c>
      <c r="N84" t="s">
        <v>175</v>
      </c>
      <c r="O84">
        <v>1</v>
      </c>
      <c r="P84">
        <v>3</v>
      </c>
      <c r="X84" t="s">
        <v>1116</v>
      </c>
      <c r="Y84" t="s">
        <v>40</v>
      </c>
      <c r="Z84" t="s">
        <v>1127</v>
      </c>
      <c r="AA84" t="s">
        <v>1050</v>
      </c>
      <c r="AB84" t="s">
        <v>273</v>
      </c>
    </row>
    <row r="85" spans="1:28" x14ac:dyDescent="0.25">
      <c r="B85" t="s">
        <v>42</v>
      </c>
      <c r="D85">
        <v>1</v>
      </c>
      <c r="M85" t="s">
        <v>219</v>
      </c>
      <c r="N85" t="s">
        <v>167</v>
      </c>
      <c r="O85">
        <v>1</v>
      </c>
      <c r="P85">
        <v>4</v>
      </c>
      <c r="X85" t="s">
        <v>1116</v>
      </c>
      <c r="Y85" t="s">
        <v>40</v>
      </c>
      <c r="Z85" t="s">
        <v>1128</v>
      </c>
      <c r="AA85" t="s">
        <v>1046</v>
      </c>
      <c r="AB85" t="s">
        <v>272</v>
      </c>
    </row>
    <row r="86" spans="1:28" x14ac:dyDescent="0.25">
      <c r="A86" t="s">
        <v>103</v>
      </c>
      <c r="B86" t="s">
        <v>104</v>
      </c>
      <c r="D86">
        <v>1</v>
      </c>
      <c r="M86" t="s">
        <v>220</v>
      </c>
      <c r="N86" t="s">
        <v>167</v>
      </c>
      <c r="P86">
        <v>2</v>
      </c>
      <c r="X86" t="s">
        <v>1116</v>
      </c>
      <c r="Y86" t="s">
        <v>821</v>
      </c>
      <c r="Z86" t="s">
        <v>1130</v>
      </c>
      <c r="AA86" t="s">
        <v>1046</v>
      </c>
      <c r="AB86" t="s">
        <v>272</v>
      </c>
    </row>
    <row r="87" spans="1:28" x14ac:dyDescent="0.25">
      <c r="B87" t="s">
        <v>56</v>
      </c>
      <c r="C87">
        <v>1</v>
      </c>
      <c r="D87">
        <v>1</v>
      </c>
      <c r="N87" t="s">
        <v>175</v>
      </c>
      <c r="O87">
        <v>1</v>
      </c>
      <c r="P87">
        <v>2</v>
      </c>
      <c r="X87" t="s">
        <v>1116</v>
      </c>
      <c r="Y87" t="s">
        <v>821</v>
      </c>
      <c r="Z87" t="s">
        <v>1131</v>
      </c>
      <c r="AA87" t="s">
        <v>1046</v>
      </c>
      <c r="AB87" t="s">
        <v>272</v>
      </c>
    </row>
    <row r="88" spans="1:28" x14ac:dyDescent="0.25">
      <c r="B88" t="s">
        <v>42</v>
      </c>
      <c r="D88">
        <v>1</v>
      </c>
      <c r="M88" t="s">
        <v>221</v>
      </c>
      <c r="N88" t="s">
        <v>167</v>
      </c>
      <c r="O88">
        <v>1</v>
      </c>
      <c r="P88">
        <v>4</v>
      </c>
      <c r="X88" t="s">
        <v>1116</v>
      </c>
      <c r="Y88" t="s">
        <v>821</v>
      </c>
      <c r="Z88" t="s">
        <v>1132</v>
      </c>
      <c r="AA88" t="s">
        <v>1046</v>
      </c>
      <c r="AB88" t="s">
        <v>272</v>
      </c>
    </row>
    <row r="89" spans="1:28" x14ac:dyDescent="0.25">
      <c r="A89" t="s">
        <v>105</v>
      </c>
      <c r="B89" t="s">
        <v>41</v>
      </c>
      <c r="C89">
        <v>1</v>
      </c>
      <c r="D89">
        <v>2</v>
      </c>
      <c r="M89" t="s">
        <v>222</v>
      </c>
      <c r="N89" t="s">
        <v>223</v>
      </c>
      <c r="O89">
        <v>1</v>
      </c>
      <c r="P89">
        <v>3</v>
      </c>
      <c r="X89" t="s">
        <v>1116</v>
      </c>
      <c r="Y89" t="s">
        <v>821</v>
      </c>
      <c r="Z89" t="s">
        <v>1133</v>
      </c>
      <c r="AA89" t="s">
        <v>1050</v>
      </c>
      <c r="AB89" t="s">
        <v>273</v>
      </c>
    </row>
    <row r="90" spans="1:28" x14ac:dyDescent="0.25">
      <c r="B90" t="s">
        <v>40</v>
      </c>
      <c r="C90">
        <v>1</v>
      </c>
      <c r="D90">
        <v>2</v>
      </c>
      <c r="N90" t="s">
        <v>204</v>
      </c>
      <c r="P90">
        <v>1</v>
      </c>
      <c r="X90" t="s">
        <v>1116</v>
      </c>
      <c r="Y90" t="s">
        <v>821</v>
      </c>
      <c r="Z90" t="s">
        <v>1134</v>
      </c>
      <c r="AA90" t="s">
        <v>1046</v>
      </c>
      <c r="AB90" t="s">
        <v>272</v>
      </c>
    </row>
    <row r="91" spans="1:28" x14ac:dyDescent="0.25">
      <c r="B91" t="s">
        <v>42</v>
      </c>
      <c r="C91">
        <v>1</v>
      </c>
      <c r="M91" t="s">
        <v>224</v>
      </c>
      <c r="N91" t="s">
        <v>225</v>
      </c>
      <c r="O91">
        <v>1</v>
      </c>
      <c r="P91">
        <v>4</v>
      </c>
      <c r="X91" t="s">
        <v>1116</v>
      </c>
      <c r="Y91" t="s">
        <v>821</v>
      </c>
      <c r="Z91" t="s">
        <v>1135</v>
      </c>
      <c r="AA91" t="s">
        <v>1046</v>
      </c>
      <c r="AB91" t="s">
        <v>272</v>
      </c>
    </row>
    <row r="92" spans="1:28" x14ac:dyDescent="0.25">
      <c r="A92" t="s">
        <v>106</v>
      </c>
      <c r="B92" t="s">
        <v>56</v>
      </c>
      <c r="D92">
        <v>2</v>
      </c>
      <c r="M92" t="s">
        <v>226</v>
      </c>
      <c r="N92" t="s">
        <v>175</v>
      </c>
      <c r="O92">
        <v>1</v>
      </c>
      <c r="P92">
        <v>2</v>
      </c>
      <c r="X92" t="s">
        <v>1116</v>
      </c>
      <c r="Y92" t="s">
        <v>821</v>
      </c>
      <c r="Z92" t="s">
        <v>1129</v>
      </c>
      <c r="AA92" t="s">
        <v>1064</v>
      </c>
      <c r="AB92" t="s">
        <v>1064</v>
      </c>
    </row>
    <row r="93" spans="1:28" x14ac:dyDescent="0.25">
      <c r="B93" t="s">
        <v>107</v>
      </c>
      <c r="D93">
        <v>1</v>
      </c>
      <c r="N93" t="s">
        <v>176</v>
      </c>
      <c r="O93">
        <v>1</v>
      </c>
      <c r="P93">
        <v>1</v>
      </c>
      <c r="X93" t="s">
        <v>1116</v>
      </c>
      <c r="Y93" t="s">
        <v>41</v>
      </c>
      <c r="Z93" t="s">
        <v>1137</v>
      </c>
      <c r="AA93" t="s">
        <v>1050</v>
      </c>
      <c r="AB93" t="s">
        <v>273</v>
      </c>
    </row>
    <row r="94" spans="1:28" x14ac:dyDescent="0.25">
      <c r="B94" t="s">
        <v>41</v>
      </c>
      <c r="D94">
        <v>1</v>
      </c>
      <c r="M94" t="s">
        <v>227</v>
      </c>
      <c r="N94" t="s">
        <v>167</v>
      </c>
      <c r="O94">
        <v>1</v>
      </c>
      <c r="P94">
        <v>3</v>
      </c>
      <c r="X94" t="s">
        <v>1116</v>
      </c>
      <c r="Y94" t="s">
        <v>41</v>
      </c>
      <c r="Z94" t="s">
        <v>1138</v>
      </c>
      <c r="AA94" t="s">
        <v>1046</v>
      </c>
      <c r="AB94" t="s">
        <v>272</v>
      </c>
    </row>
    <row r="95" spans="1:28" x14ac:dyDescent="0.25">
      <c r="B95" t="s">
        <v>42</v>
      </c>
      <c r="D95">
        <v>1</v>
      </c>
      <c r="N95" t="s">
        <v>188</v>
      </c>
      <c r="P95">
        <v>1</v>
      </c>
      <c r="X95" t="s">
        <v>1116</v>
      </c>
      <c r="Y95" t="s">
        <v>41</v>
      </c>
      <c r="Z95" t="s">
        <v>1139</v>
      </c>
      <c r="AA95" t="s">
        <v>1046</v>
      </c>
      <c r="AB95" t="s">
        <v>272</v>
      </c>
    </row>
    <row r="96" spans="1:28" x14ac:dyDescent="0.25">
      <c r="A96" t="s">
        <v>108</v>
      </c>
      <c r="B96" t="s">
        <v>41</v>
      </c>
      <c r="D96">
        <v>3</v>
      </c>
      <c r="M96" t="s">
        <v>228</v>
      </c>
      <c r="N96" t="s">
        <v>229</v>
      </c>
      <c r="O96">
        <v>1</v>
      </c>
      <c r="P96">
        <v>1</v>
      </c>
      <c r="X96" t="s">
        <v>1116</v>
      </c>
      <c r="Y96" t="s">
        <v>41</v>
      </c>
      <c r="Z96" t="s">
        <v>1140</v>
      </c>
      <c r="AA96" t="s">
        <v>1046</v>
      </c>
      <c r="AB96" t="s">
        <v>272</v>
      </c>
    </row>
    <row r="97" spans="1:28" x14ac:dyDescent="0.25">
      <c r="B97" t="s">
        <v>40</v>
      </c>
      <c r="C97">
        <v>1</v>
      </c>
      <c r="D97">
        <v>1</v>
      </c>
      <c r="N97" t="s">
        <v>230</v>
      </c>
      <c r="O97">
        <v>1</v>
      </c>
      <c r="P97">
        <v>1</v>
      </c>
      <c r="X97" t="s">
        <v>1116</v>
      </c>
      <c r="Y97" t="s">
        <v>41</v>
      </c>
      <c r="Z97" t="s">
        <v>1136</v>
      </c>
      <c r="AA97" t="s">
        <v>1064</v>
      </c>
      <c r="AB97" t="s">
        <v>1064</v>
      </c>
    </row>
    <row r="98" spans="1:28" x14ac:dyDescent="0.25">
      <c r="B98" t="s">
        <v>39</v>
      </c>
      <c r="D98">
        <v>1</v>
      </c>
      <c r="M98" t="s">
        <v>231</v>
      </c>
      <c r="N98" t="s">
        <v>167</v>
      </c>
      <c r="O98">
        <v>1</v>
      </c>
      <c r="X98" t="s">
        <v>1116</v>
      </c>
      <c r="Y98" t="s">
        <v>42</v>
      </c>
      <c r="Z98" t="s">
        <v>1141</v>
      </c>
      <c r="AA98" t="s">
        <v>1046</v>
      </c>
      <c r="AB98" t="s">
        <v>272</v>
      </c>
    </row>
    <row r="99" spans="1:28" x14ac:dyDescent="0.25">
      <c r="A99" t="s">
        <v>110</v>
      </c>
      <c r="B99" t="s">
        <v>56</v>
      </c>
      <c r="C99">
        <v>2</v>
      </c>
      <c r="D99">
        <v>2</v>
      </c>
      <c r="N99" t="s">
        <v>232</v>
      </c>
      <c r="O99">
        <v>1</v>
      </c>
      <c r="P99">
        <v>3</v>
      </c>
      <c r="X99" t="s">
        <v>1116</v>
      </c>
      <c r="Y99" t="s">
        <v>42</v>
      </c>
      <c r="Z99" t="s">
        <v>1142</v>
      </c>
      <c r="AA99" t="s">
        <v>1046</v>
      </c>
      <c r="AB99" t="s">
        <v>272</v>
      </c>
    </row>
    <row r="100" spans="1:28" x14ac:dyDescent="0.25">
      <c r="B100" t="s">
        <v>111</v>
      </c>
      <c r="C100">
        <v>1</v>
      </c>
      <c r="D100">
        <v>1</v>
      </c>
      <c r="M100" t="s">
        <v>233</v>
      </c>
      <c r="N100" t="s">
        <v>234</v>
      </c>
      <c r="P100">
        <v>2</v>
      </c>
      <c r="Q100" t="s">
        <v>975</v>
      </c>
      <c r="X100" t="s">
        <v>1116</v>
      </c>
      <c r="Y100" t="s">
        <v>42</v>
      </c>
      <c r="Z100" t="s">
        <v>379</v>
      </c>
      <c r="AA100" t="s">
        <v>1046</v>
      </c>
      <c r="AB100" t="s">
        <v>272</v>
      </c>
    </row>
    <row r="101" spans="1:28" x14ac:dyDescent="0.25">
      <c r="B101" t="s">
        <v>41</v>
      </c>
      <c r="D101">
        <v>1</v>
      </c>
      <c r="N101" t="s">
        <v>47</v>
      </c>
      <c r="P101">
        <v>1</v>
      </c>
      <c r="X101" t="s">
        <v>1116</v>
      </c>
      <c r="Y101" t="s">
        <v>42</v>
      </c>
      <c r="Z101" t="s">
        <v>1143</v>
      </c>
      <c r="AA101" t="s">
        <v>266</v>
      </c>
      <c r="AB101" t="s">
        <v>272</v>
      </c>
    </row>
    <row r="102" spans="1:28" x14ac:dyDescent="0.25">
      <c r="B102" t="s">
        <v>42</v>
      </c>
      <c r="D102">
        <v>2</v>
      </c>
      <c r="M102" t="s">
        <v>235</v>
      </c>
      <c r="N102" t="s">
        <v>175</v>
      </c>
      <c r="P102">
        <v>2</v>
      </c>
      <c r="X102" t="s">
        <v>1116</v>
      </c>
      <c r="Y102" t="s">
        <v>1144</v>
      </c>
      <c r="Z102" t="s">
        <v>1145</v>
      </c>
      <c r="AA102" t="s">
        <v>266</v>
      </c>
      <c r="AB102" t="s">
        <v>272</v>
      </c>
    </row>
    <row r="103" spans="1:28" x14ac:dyDescent="0.25">
      <c r="A103" t="s">
        <v>112</v>
      </c>
      <c r="B103" t="s">
        <v>56</v>
      </c>
      <c r="D103">
        <v>2</v>
      </c>
      <c r="N103" t="s">
        <v>236</v>
      </c>
      <c r="P103">
        <v>1</v>
      </c>
      <c r="X103" t="s">
        <v>1116</v>
      </c>
      <c r="Y103" t="s">
        <v>1144</v>
      </c>
      <c r="Z103" t="s">
        <v>1146</v>
      </c>
      <c r="AA103" t="s">
        <v>266</v>
      </c>
      <c r="AB103" t="s">
        <v>272</v>
      </c>
    </row>
    <row r="104" spans="1:28" x14ac:dyDescent="0.25">
      <c r="B104" t="s">
        <v>41</v>
      </c>
      <c r="D104">
        <v>2</v>
      </c>
      <c r="M104" t="s">
        <v>237</v>
      </c>
      <c r="N104" t="s">
        <v>225</v>
      </c>
      <c r="O104">
        <v>1</v>
      </c>
      <c r="P104">
        <v>4</v>
      </c>
      <c r="X104" t="s">
        <v>1116</v>
      </c>
      <c r="Y104" t="s">
        <v>1144</v>
      </c>
      <c r="Z104" t="s">
        <v>381</v>
      </c>
      <c r="AA104" t="s">
        <v>266</v>
      </c>
      <c r="AB104" t="s">
        <v>272</v>
      </c>
    </row>
    <row r="105" spans="1:28" x14ac:dyDescent="0.25">
      <c r="B105" t="s">
        <v>39</v>
      </c>
      <c r="C105">
        <v>1</v>
      </c>
      <c r="M105" t="s">
        <v>238</v>
      </c>
      <c r="N105" t="s">
        <v>167</v>
      </c>
      <c r="O105">
        <v>1</v>
      </c>
      <c r="P105">
        <v>4</v>
      </c>
      <c r="X105" t="s">
        <v>1116</v>
      </c>
      <c r="Y105" t="s">
        <v>1144</v>
      </c>
      <c r="Z105" t="s">
        <v>382</v>
      </c>
      <c r="AA105" t="s">
        <v>266</v>
      </c>
      <c r="AB105" t="s">
        <v>272</v>
      </c>
    </row>
    <row r="106" spans="1:28" x14ac:dyDescent="0.25">
      <c r="B106" t="s">
        <v>113</v>
      </c>
      <c r="D106">
        <v>1</v>
      </c>
      <c r="M106" t="s">
        <v>239</v>
      </c>
      <c r="N106" t="s">
        <v>240</v>
      </c>
      <c r="O106">
        <v>3</v>
      </c>
      <c r="P106">
        <v>4</v>
      </c>
      <c r="X106" t="s">
        <v>1147</v>
      </c>
      <c r="Y106" t="s">
        <v>40</v>
      </c>
      <c r="Z106" t="s">
        <v>1149</v>
      </c>
      <c r="AA106" t="s">
        <v>1046</v>
      </c>
      <c r="AB106" t="s">
        <v>272</v>
      </c>
    </row>
    <row r="107" spans="1:28" x14ac:dyDescent="0.25">
      <c r="A107" t="s">
        <v>114</v>
      </c>
      <c r="B107" t="s">
        <v>42</v>
      </c>
      <c r="C107">
        <v>1</v>
      </c>
      <c r="D107">
        <v>3</v>
      </c>
      <c r="M107" t="s">
        <v>241</v>
      </c>
      <c r="N107" t="s">
        <v>242</v>
      </c>
      <c r="O107">
        <v>2</v>
      </c>
      <c r="P107">
        <v>3</v>
      </c>
      <c r="X107" t="s">
        <v>1147</v>
      </c>
      <c r="Y107" t="s">
        <v>40</v>
      </c>
      <c r="Z107" t="s">
        <v>1150</v>
      </c>
      <c r="AA107" t="s">
        <v>1046</v>
      </c>
      <c r="AB107" t="s">
        <v>272</v>
      </c>
    </row>
    <row r="108" spans="1:28" x14ac:dyDescent="0.25">
      <c r="B108" t="s">
        <v>56</v>
      </c>
      <c r="C108">
        <v>1</v>
      </c>
      <c r="D108">
        <v>2</v>
      </c>
      <c r="M108" t="s">
        <v>243</v>
      </c>
      <c r="N108" t="s">
        <v>244</v>
      </c>
      <c r="O108">
        <v>1</v>
      </c>
      <c r="P108">
        <v>4</v>
      </c>
      <c r="X108" t="s">
        <v>1147</v>
      </c>
      <c r="Y108" t="s">
        <v>40</v>
      </c>
      <c r="Z108" t="s">
        <v>1151</v>
      </c>
      <c r="AA108" t="s">
        <v>1050</v>
      </c>
      <c r="AB108" t="s">
        <v>273</v>
      </c>
    </row>
    <row r="109" spans="1:28" x14ac:dyDescent="0.25">
      <c r="A109" t="s">
        <v>115</v>
      </c>
      <c r="B109" t="s">
        <v>56</v>
      </c>
      <c r="D109">
        <v>4</v>
      </c>
      <c r="M109" t="s">
        <v>245</v>
      </c>
      <c r="N109" t="s">
        <v>175</v>
      </c>
      <c r="O109">
        <v>3</v>
      </c>
      <c r="P109">
        <v>2</v>
      </c>
      <c r="X109" t="s">
        <v>1147</v>
      </c>
      <c r="Y109" t="s">
        <v>40</v>
      </c>
      <c r="Z109" t="s">
        <v>1152</v>
      </c>
      <c r="AA109" t="s">
        <v>1046</v>
      </c>
      <c r="AB109" t="s">
        <v>272</v>
      </c>
    </row>
    <row r="110" spans="1:28" x14ac:dyDescent="0.25">
      <c r="B110" t="s">
        <v>90</v>
      </c>
      <c r="C110">
        <v>1</v>
      </c>
      <c r="D110">
        <v>1</v>
      </c>
      <c r="M110" t="s">
        <v>246</v>
      </c>
      <c r="N110" t="s">
        <v>188</v>
      </c>
      <c r="P110">
        <v>5</v>
      </c>
      <c r="X110" t="s">
        <v>1147</v>
      </c>
      <c r="Y110" t="s">
        <v>40</v>
      </c>
      <c r="Z110" t="s">
        <v>1153</v>
      </c>
      <c r="AA110" t="s">
        <v>1046</v>
      </c>
      <c r="AB110" t="s">
        <v>272</v>
      </c>
    </row>
    <row r="111" spans="1:28" x14ac:dyDescent="0.25">
      <c r="B111" t="s">
        <v>117</v>
      </c>
      <c r="D111">
        <v>1</v>
      </c>
      <c r="M111" t="s">
        <v>247</v>
      </c>
      <c r="N111" t="s">
        <v>175</v>
      </c>
      <c r="O111">
        <v>2</v>
      </c>
      <c r="P111">
        <v>3</v>
      </c>
      <c r="X111" t="s">
        <v>1147</v>
      </c>
      <c r="Y111" t="s">
        <v>40</v>
      </c>
      <c r="Z111" t="s">
        <v>1154</v>
      </c>
      <c r="AA111" t="s">
        <v>1050</v>
      </c>
      <c r="AB111" t="s">
        <v>273</v>
      </c>
    </row>
    <row r="112" spans="1:28" x14ac:dyDescent="0.25">
      <c r="A112" t="s">
        <v>116</v>
      </c>
      <c r="B112" t="s">
        <v>56</v>
      </c>
      <c r="C112">
        <v>1</v>
      </c>
      <c r="D112">
        <v>4</v>
      </c>
      <c r="M112" t="s">
        <v>248</v>
      </c>
      <c r="N112" t="s">
        <v>225</v>
      </c>
      <c r="O112">
        <v>1</v>
      </c>
      <c r="P112">
        <v>2</v>
      </c>
      <c r="X112" t="s">
        <v>1147</v>
      </c>
      <c r="Y112" t="s">
        <v>40</v>
      </c>
      <c r="Z112" t="s">
        <v>1155</v>
      </c>
      <c r="AA112" t="s">
        <v>1050</v>
      </c>
      <c r="AB112" t="s">
        <v>273</v>
      </c>
    </row>
    <row r="113" spans="1:28" x14ac:dyDescent="0.25">
      <c r="B113" t="s">
        <v>41</v>
      </c>
      <c r="C113">
        <v>1</v>
      </c>
      <c r="D113">
        <v>1</v>
      </c>
      <c r="M113" t="s">
        <v>249</v>
      </c>
      <c r="N113" t="s">
        <v>250</v>
      </c>
      <c r="O113">
        <v>1</v>
      </c>
      <c r="P113">
        <v>4</v>
      </c>
      <c r="X113" t="s">
        <v>1147</v>
      </c>
      <c r="Y113" t="s">
        <v>40</v>
      </c>
      <c r="Z113" t="s">
        <v>1156</v>
      </c>
      <c r="AA113" t="s">
        <v>1046</v>
      </c>
      <c r="AB113" t="s">
        <v>272</v>
      </c>
    </row>
    <row r="114" spans="1:28" x14ac:dyDescent="0.25">
      <c r="B114" t="s">
        <v>39</v>
      </c>
      <c r="C114">
        <v>1</v>
      </c>
      <c r="M114" t="s">
        <v>251</v>
      </c>
      <c r="N114" t="s">
        <v>175</v>
      </c>
      <c r="O114">
        <v>1</v>
      </c>
      <c r="P114">
        <v>4</v>
      </c>
      <c r="X114" t="s">
        <v>1147</v>
      </c>
      <c r="Y114" t="s">
        <v>40</v>
      </c>
      <c r="Z114" t="s">
        <v>1157</v>
      </c>
      <c r="AA114" t="s">
        <v>1050</v>
      </c>
      <c r="AB114" t="s">
        <v>273</v>
      </c>
    </row>
    <row r="115" spans="1:28" x14ac:dyDescent="0.25">
      <c r="A115" t="s">
        <v>118</v>
      </c>
      <c r="B115" t="s">
        <v>39</v>
      </c>
      <c r="C115">
        <v>1</v>
      </c>
      <c r="D115">
        <v>1</v>
      </c>
      <c r="M115" t="s">
        <v>976</v>
      </c>
      <c r="N115" t="s">
        <v>252</v>
      </c>
      <c r="P115">
        <v>3</v>
      </c>
      <c r="X115" t="s">
        <v>1147</v>
      </c>
      <c r="Y115" t="s">
        <v>40</v>
      </c>
      <c r="Z115" t="s">
        <v>1158</v>
      </c>
      <c r="AA115" t="s">
        <v>1046</v>
      </c>
      <c r="AB115" t="s">
        <v>272</v>
      </c>
    </row>
    <row r="116" spans="1:28" x14ac:dyDescent="0.25">
      <c r="B116" t="s">
        <v>56</v>
      </c>
      <c r="C116">
        <v>2</v>
      </c>
      <c r="D116">
        <v>1</v>
      </c>
      <c r="N116" t="s">
        <v>176</v>
      </c>
      <c r="O116">
        <v>1</v>
      </c>
      <c r="P116">
        <v>1</v>
      </c>
      <c r="X116" t="s">
        <v>1147</v>
      </c>
      <c r="Y116" t="s">
        <v>40</v>
      </c>
      <c r="Z116" t="s">
        <v>1159</v>
      </c>
      <c r="AA116" t="s">
        <v>1046</v>
      </c>
      <c r="AB116" t="s">
        <v>272</v>
      </c>
    </row>
    <row r="117" spans="1:28" x14ac:dyDescent="0.25">
      <c r="B117" t="s">
        <v>42</v>
      </c>
      <c r="D117">
        <v>1</v>
      </c>
      <c r="M117" t="s">
        <v>253</v>
      </c>
      <c r="N117" t="s">
        <v>225</v>
      </c>
      <c r="O117">
        <v>1</v>
      </c>
      <c r="P117">
        <v>4</v>
      </c>
      <c r="X117" t="s">
        <v>1147</v>
      </c>
      <c r="Y117" t="s">
        <v>40</v>
      </c>
      <c r="Z117" t="s">
        <v>1160</v>
      </c>
      <c r="AA117" t="s">
        <v>1050</v>
      </c>
      <c r="AB117" t="s">
        <v>273</v>
      </c>
    </row>
    <row r="118" spans="1:28" x14ac:dyDescent="0.25">
      <c r="B118" t="s">
        <v>41</v>
      </c>
      <c r="D118">
        <v>1</v>
      </c>
      <c r="M118" t="s">
        <v>254</v>
      </c>
      <c r="N118" t="s">
        <v>255</v>
      </c>
      <c r="P118">
        <v>5</v>
      </c>
      <c r="X118" t="s">
        <v>1147</v>
      </c>
      <c r="Y118" t="s">
        <v>40</v>
      </c>
      <c r="Z118" t="s">
        <v>1161</v>
      </c>
      <c r="AA118" t="s">
        <v>1046</v>
      </c>
      <c r="AB118" t="s">
        <v>272</v>
      </c>
    </row>
    <row r="119" spans="1:28" x14ac:dyDescent="0.25">
      <c r="A119" t="s">
        <v>119</v>
      </c>
      <c r="B119" t="s">
        <v>120</v>
      </c>
      <c r="D119">
        <v>3</v>
      </c>
      <c r="M119" t="s">
        <v>256</v>
      </c>
      <c r="N119" t="s">
        <v>175</v>
      </c>
      <c r="O119">
        <v>1</v>
      </c>
      <c r="P119">
        <v>4</v>
      </c>
      <c r="X119" t="s">
        <v>1147</v>
      </c>
      <c r="Y119" t="s">
        <v>40</v>
      </c>
      <c r="Z119" t="s">
        <v>1162</v>
      </c>
      <c r="AA119" t="s">
        <v>1046</v>
      </c>
      <c r="AB119" t="s">
        <v>272</v>
      </c>
    </row>
    <row r="120" spans="1:28" x14ac:dyDescent="0.25">
      <c r="B120" t="s">
        <v>42</v>
      </c>
      <c r="C120">
        <v>1</v>
      </c>
      <c r="M120" t="s">
        <v>257</v>
      </c>
      <c r="N120" t="s">
        <v>225</v>
      </c>
      <c r="P120">
        <v>3</v>
      </c>
      <c r="X120" t="s">
        <v>1147</v>
      </c>
      <c r="Y120" t="s">
        <v>40</v>
      </c>
      <c r="Z120" t="s">
        <v>1163</v>
      </c>
      <c r="AA120" t="s">
        <v>1050</v>
      </c>
      <c r="AB120" t="s">
        <v>273</v>
      </c>
    </row>
    <row r="121" spans="1:28" x14ac:dyDescent="0.25">
      <c r="A121" t="s">
        <v>121</v>
      </c>
      <c r="B121" t="s">
        <v>56</v>
      </c>
      <c r="C121">
        <v>1</v>
      </c>
      <c r="D121">
        <v>3</v>
      </c>
      <c r="M121" t="s">
        <v>258</v>
      </c>
      <c r="N121" t="s">
        <v>202</v>
      </c>
      <c r="O121">
        <v>2</v>
      </c>
      <c r="P121">
        <v>3</v>
      </c>
      <c r="X121" t="s">
        <v>1147</v>
      </c>
      <c r="Y121" t="s">
        <v>40</v>
      </c>
      <c r="Z121" t="s">
        <v>1164</v>
      </c>
      <c r="AA121" t="s">
        <v>1046</v>
      </c>
      <c r="AB121" t="s">
        <v>272</v>
      </c>
    </row>
    <row r="122" spans="1:28" x14ac:dyDescent="0.25">
      <c r="B122" t="s">
        <v>42</v>
      </c>
      <c r="D122">
        <v>2</v>
      </c>
      <c r="M122" t="s">
        <v>259</v>
      </c>
      <c r="N122" t="s">
        <v>175</v>
      </c>
      <c r="P122">
        <v>5</v>
      </c>
      <c r="X122" t="s">
        <v>1147</v>
      </c>
      <c r="Y122" t="s">
        <v>40</v>
      </c>
      <c r="Z122" t="s">
        <v>1165</v>
      </c>
      <c r="AA122" t="s">
        <v>1046</v>
      </c>
      <c r="AB122" t="s">
        <v>272</v>
      </c>
    </row>
    <row r="123" spans="1:28" x14ac:dyDescent="0.25">
      <c r="B123" t="s">
        <v>41</v>
      </c>
      <c r="D123">
        <v>1</v>
      </c>
      <c r="M123" t="s">
        <v>260</v>
      </c>
      <c r="N123" t="s">
        <v>167</v>
      </c>
      <c r="O123">
        <v>1</v>
      </c>
      <c r="P123">
        <v>2</v>
      </c>
      <c r="X123" t="s">
        <v>1147</v>
      </c>
      <c r="Y123" t="s">
        <v>40</v>
      </c>
      <c r="Z123" t="s">
        <v>1166</v>
      </c>
      <c r="AA123" t="s">
        <v>1050</v>
      </c>
      <c r="AB123" t="s">
        <v>273</v>
      </c>
    </row>
    <row r="124" spans="1:28" x14ac:dyDescent="0.25">
      <c r="A124" t="s">
        <v>122</v>
      </c>
      <c r="B124" t="s">
        <v>56</v>
      </c>
      <c r="C124">
        <v>2</v>
      </c>
      <c r="D124">
        <v>3</v>
      </c>
      <c r="M124" t="s">
        <v>4</v>
      </c>
      <c r="O124">
        <f>SUM(O6:O123)</f>
        <v>81</v>
      </c>
      <c r="P124">
        <f>SUM(P6:P123)</f>
        <v>239</v>
      </c>
      <c r="X124" t="s">
        <v>1147</v>
      </c>
      <c r="Y124" t="s">
        <v>40</v>
      </c>
      <c r="Z124" t="s">
        <v>1167</v>
      </c>
      <c r="AA124" t="s">
        <v>1046</v>
      </c>
      <c r="AB124" t="s">
        <v>272</v>
      </c>
    </row>
    <row r="125" spans="1:28" x14ac:dyDescent="0.25">
      <c r="B125" t="s">
        <v>41</v>
      </c>
      <c r="C125">
        <v>1</v>
      </c>
      <c r="D125">
        <v>1</v>
      </c>
      <c r="X125" t="s">
        <v>1147</v>
      </c>
      <c r="Y125" t="s">
        <v>40</v>
      </c>
      <c r="Z125" t="s">
        <v>1168</v>
      </c>
      <c r="AA125" t="s">
        <v>1046</v>
      </c>
      <c r="AB125" t="s">
        <v>272</v>
      </c>
    </row>
    <row r="126" spans="1:28" x14ac:dyDescent="0.25">
      <c r="A126" t="s">
        <v>123</v>
      </c>
      <c r="B126" t="s">
        <v>41</v>
      </c>
      <c r="D126">
        <v>2</v>
      </c>
      <c r="X126" t="s">
        <v>1147</v>
      </c>
      <c r="Y126" t="s">
        <v>40</v>
      </c>
      <c r="Z126" t="s">
        <v>1169</v>
      </c>
      <c r="AA126" t="s">
        <v>1046</v>
      </c>
      <c r="AB126" t="s">
        <v>272</v>
      </c>
    </row>
    <row r="127" spans="1:28" x14ac:dyDescent="0.25">
      <c r="B127" t="s">
        <v>56</v>
      </c>
      <c r="D127">
        <v>2</v>
      </c>
      <c r="X127" t="s">
        <v>1147</v>
      </c>
      <c r="Y127" t="s">
        <v>40</v>
      </c>
      <c r="Z127" t="s">
        <v>1170</v>
      </c>
      <c r="AA127" t="s">
        <v>1046</v>
      </c>
      <c r="AB127" t="s">
        <v>272</v>
      </c>
    </row>
    <row r="128" spans="1:28" x14ac:dyDescent="0.25">
      <c r="B128" t="s">
        <v>124</v>
      </c>
      <c r="D128">
        <v>1</v>
      </c>
      <c r="X128" t="s">
        <v>1147</v>
      </c>
      <c r="Y128" t="s">
        <v>41</v>
      </c>
      <c r="Z128" t="s">
        <v>1179</v>
      </c>
      <c r="AA128" t="s">
        <v>1050</v>
      </c>
      <c r="AB128" t="s">
        <v>273</v>
      </c>
    </row>
    <row r="129" spans="1:28" x14ac:dyDescent="0.25">
      <c r="A129" t="s">
        <v>125</v>
      </c>
      <c r="B129" t="s">
        <v>41</v>
      </c>
      <c r="C129">
        <v>1</v>
      </c>
      <c r="D129">
        <v>3</v>
      </c>
      <c r="X129" t="s">
        <v>1147</v>
      </c>
      <c r="Y129" t="s">
        <v>41</v>
      </c>
      <c r="Z129" t="s">
        <v>1180</v>
      </c>
      <c r="AA129" t="s">
        <v>1046</v>
      </c>
      <c r="AB129" t="s">
        <v>272</v>
      </c>
    </row>
    <row r="130" spans="1:28" x14ac:dyDescent="0.25">
      <c r="B130" t="s">
        <v>39</v>
      </c>
      <c r="D130">
        <v>1</v>
      </c>
      <c r="X130" t="s">
        <v>1147</v>
      </c>
      <c r="Y130" t="s">
        <v>41</v>
      </c>
      <c r="Z130" t="s">
        <v>1181</v>
      </c>
      <c r="AA130" t="s">
        <v>1050</v>
      </c>
      <c r="AB130" t="s">
        <v>273</v>
      </c>
    </row>
    <row r="131" spans="1:28" x14ac:dyDescent="0.25">
      <c r="B131" t="s">
        <v>56</v>
      </c>
      <c r="C131">
        <v>2</v>
      </c>
      <c r="X131" t="s">
        <v>1147</v>
      </c>
      <c r="Y131" t="s">
        <v>41</v>
      </c>
      <c r="Z131" t="s">
        <v>1182</v>
      </c>
      <c r="AA131" t="s">
        <v>1046</v>
      </c>
      <c r="AB131" t="s">
        <v>272</v>
      </c>
    </row>
    <row r="132" spans="1:28" x14ac:dyDescent="0.25">
      <c r="A132" t="s">
        <v>126</v>
      </c>
      <c r="B132" t="s">
        <v>41</v>
      </c>
      <c r="C132">
        <v>1</v>
      </c>
      <c r="D132">
        <v>3</v>
      </c>
      <c r="X132" t="s">
        <v>1147</v>
      </c>
      <c r="Y132" t="s">
        <v>41</v>
      </c>
      <c r="Z132" t="s">
        <v>1183</v>
      </c>
      <c r="AA132" t="s">
        <v>1046</v>
      </c>
      <c r="AB132" t="s">
        <v>272</v>
      </c>
    </row>
    <row r="133" spans="1:28" x14ac:dyDescent="0.25">
      <c r="B133" t="s">
        <v>127</v>
      </c>
      <c r="C133">
        <v>2</v>
      </c>
      <c r="D133">
        <v>2</v>
      </c>
      <c r="X133" t="s">
        <v>1147</v>
      </c>
      <c r="Y133" t="s">
        <v>41</v>
      </c>
      <c r="Z133" t="s">
        <v>1184</v>
      </c>
      <c r="AA133" t="s">
        <v>1046</v>
      </c>
      <c r="AB133" t="s">
        <v>272</v>
      </c>
    </row>
    <row r="134" spans="1:28" x14ac:dyDescent="0.25">
      <c r="B134" t="s">
        <v>56</v>
      </c>
      <c r="C134">
        <v>1</v>
      </c>
      <c r="X134" t="s">
        <v>1147</v>
      </c>
      <c r="Y134" t="s">
        <v>41</v>
      </c>
      <c r="Z134" t="s">
        <v>1185</v>
      </c>
      <c r="AA134" t="s">
        <v>1046</v>
      </c>
      <c r="AB134" t="s">
        <v>272</v>
      </c>
    </row>
    <row r="135" spans="1:28" x14ac:dyDescent="0.25">
      <c r="A135" t="s">
        <v>128</v>
      </c>
      <c r="B135" t="s">
        <v>56</v>
      </c>
      <c r="C135">
        <v>2</v>
      </c>
      <c r="D135">
        <v>2</v>
      </c>
      <c r="X135" t="s">
        <v>1147</v>
      </c>
      <c r="Y135" t="s">
        <v>41</v>
      </c>
      <c r="Z135" t="s">
        <v>1186</v>
      </c>
      <c r="AA135" t="s">
        <v>1046</v>
      </c>
      <c r="AB135" t="s">
        <v>272</v>
      </c>
    </row>
    <row r="136" spans="1:28" x14ac:dyDescent="0.25">
      <c r="B136" t="s">
        <v>42</v>
      </c>
      <c r="D136">
        <v>2</v>
      </c>
      <c r="X136" t="s">
        <v>1147</v>
      </c>
      <c r="Y136" t="s">
        <v>41</v>
      </c>
      <c r="Z136" t="s">
        <v>1187</v>
      </c>
      <c r="AA136" t="s">
        <v>1046</v>
      </c>
      <c r="AB136" t="s">
        <v>272</v>
      </c>
    </row>
    <row r="137" spans="1:28" x14ac:dyDescent="0.25">
      <c r="B137" t="s">
        <v>41</v>
      </c>
      <c r="D137">
        <v>1</v>
      </c>
      <c r="X137" t="s">
        <v>1147</v>
      </c>
      <c r="Y137" t="s">
        <v>41</v>
      </c>
      <c r="Z137" t="s">
        <v>1188</v>
      </c>
      <c r="AA137" t="s">
        <v>1046</v>
      </c>
      <c r="AB137" t="s">
        <v>272</v>
      </c>
    </row>
    <row r="138" spans="1:28" x14ac:dyDescent="0.25">
      <c r="A138" t="s">
        <v>129</v>
      </c>
      <c r="B138" t="s">
        <v>41</v>
      </c>
      <c r="C138">
        <v>1</v>
      </c>
      <c r="D138">
        <v>1</v>
      </c>
      <c r="X138" t="s">
        <v>1147</v>
      </c>
      <c r="Y138" t="s">
        <v>41</v>
      </c>
      <c r="Z138" t="s">
        <v>1189</v>
      </c>
      <c r="AA138" t="s">
        <v>1050</v>
      </c>
      <c r="AB138" t="s">
        <v>273</v>
      </c>
    </row>
    <row r="139" spans="1:28" x14ac:dyDescent="0.25">
      <c r="B139" t="s">
        <v>130</v>
      </c>
      <c r="D139">
        <v>1</v>
      </c>
      <c r="X139" t="s">
        <v>1147</v>
      </c>
      <c r="Y139" t="s">
        <v>41</v>
      </c>
      <c r="Z139" t="s">
        <v>1190</v>
      </c>
      <c r="AA139" t="s">
        <v>1046</v>
      </c>
      <c r="AB139" t="s">
        <v>272</v>
      </c>
    </row>
    <row r="140" spans="1:28" x14ac:dyDescent="0.25">
      <c r="B140" t="s">
        <v>42</v>
      </c>
      <c r="D140">
        <v>1</v>
      </c>
      <c r="X140" t="s">
        <v>1147</v>
      </c>
      <c r="Y140" t="s">
        <v>41</v>
      </c>
      <c r="Z140" t="s">
        <v>1191</v>
      </c>
      <c r="AA140" t="s">
        <v>266</v>
      </c>
      <c r="AB140" t="s">
        <v>272</v>
      </c>
    </row>
    <row r="141" spans="1:28" x14ac:dyDescent="0.25">
      <c r="A141" t="s">
        <v>131</v>
      </c>
      <c r="B141" t="s">
        <v>56</v>
      </c>
      <c r="C141">
        <v>2</v>
      </c>
      <c r="D141">
        <v>2</v>
      </c>
      <c r="X141" t="s">
        <v>1147</v>
      </c>
      <c r="Y141" t="s">
        <v>41</v>
      </c>
      <c r="Z141" t="s">
        <v>1192</v>
      </c>
      <c r="AA141" t="s">
        <v>266</v>
      </c>
      <c r="AB141" t="s">
        <v>272</v>
      </c>
    </row>
    <row r="142" spans="1:28" x14ac:dyDescent="0.25">
      <c r="B142" t="s">
        <v>41</v>
      </c>
      <c r="D142">
        <v>2</v>
      </c>
      <c r="X142" t="s">
        <v>1147</v>
      </c>
      <c r="Y142" t="s">
        <v>41</v>
      </c>
      <c r="Z142" t="s">
        <v>1193</v>
      </c>
      <c r="AA142" t="s">
        <v>266</v>
      </c>
      <c r="AB142" t="s">
        <v>273</v>
      </c>
    </row>
    <row r="143" spans="1:28" x14ac:dyDescent="0.25">
      <c r="B143" t="s">
        <v>42</v>
      </c>
      <c r="D143">
        <v>1</v>
      </c>
      <c r="X143" t="s">
        <v>1147</v>
      </c>
      <c r="Y143" t="s">
        <v>41</v>
      </c>
      <c r="Z143" t="s">
        <v>1171</v>
      </c>
      <c r="AA143" t="s">
        <v>266</v>
      </c>
      <c r="AB143" t="s">
        <v>272</v>
      </c>
    </row>
    <row r="144" spans="1:28" x14ac:dyDescent="0.25">
      <c r="A144" t="s">
        <v>132</v>
      </c>
      <c r="B144" t="s">
        <v>133</v>
      </c>
      <c r="C144">
        <v>2</v>
      </c>
      <c r="D144">
        <v>1</v>
      </c>
      <c r="X144" t="s">
        <v>1147</v>
      </c>
      <c r="Y144" t="s">
        <v>41</v>
      </c>
      <c r="Z144" t="s">
        <v>1172</v>
      </c>
      <c r="AA144" t="s">
        <v>266</v>
      </c>
      <c r="AB144" t="s">
        <v>272</v>
      </c>
    </row>
    <row r="145" spans="1:28" x14ac:dyDescent="0.25">
      <c r="B145" t="s">
        <v>134</v>
      </c>
      <c r="C145">
        <v>1</v>
      </c>
      <c r="D145">
        <v>1</v>
      </c>
      <c r="X145" t="s">
        <v>1147</v>
      </c>
      <c r="Y145" t="s">
        <v>41</v>
      </c>
      <c r="Z145" t="s">
        <v>1173</v>
      </c>
      <c r="AA145" t="s">
        <v>266</v>
      </c>
      <c r="AB145" t="s">
        <v>272</v>
      </c>
    </row>
    <row r="146" spans="1:28" x14ac:dyDescent="0.25">
      <c r="A146" t="s">
        <v>135</v>
      </c>
      <c r="B146" t="s">
        <v>56</v>
      </c>
      <c r="C146">
        <v>2</v>
      </c>
      <c r="D146">
        <v>1</v>
      </c>
      <c r="X146" t="s">
        <v>1147</v>
      </c>
      <c r="Y146" t="s">
        <v>41</v>
      </c>
      <c r="Z146" t="s">
        <v>1174</v>
      </c>
      <c r="AA146" t="s">
        <v>266</v>
      </c>
      <c r="AB146" t="s">
        <v>272</v>
      </c>
    </row>
    <row r="147" spans="1:28" x14ac:dyDescent="0.25">
      <c r="B147" t="s">
        <v>136</v>
      </c>
      <c r="D147">
        <v>1</v>
      </c>
      <c r="X147" t="s">
        <v>1147</v>
      </c>
      <c r="Y147" t="s">
        <v>41</v>
      </c>
      <c r="Z147" t="s">
        <v>1175</v>
      </c>
      <c r="AA147" t="s">
        <v>266</v>
      </c>
      <c r="AB147" t="s">
        <v>272</v>
      </c>
    </row>
    <row r="148" spans="1:28" x14ac:dyDescent="0.25">
      <c r="A148" t="s">
        <v>137</v>
      </c>
      <c r="B148" t="s">
        <v>138</v>
      </c>
      <c r="C148">
        <v>1</v>
      </c>
      <c r="D148">
        <v>2</v>
      </c>
      <c r="X148" t="s">
        <v>1147</v>
      </c>
      <c r="Y148" t="s">
        <v>41</v>
      </c>
      <c r="Z148" t="s">
        <v>1176</v>
      </c>
      <c r="AA148" t="s">
        <v>266</v>
      </c>
      <c r="AB148" t="s">
        <v>272</v>
      </c>
    </row>
    <row r="149" spans="1:28" x14ac:dyDescent="0.25">
      <c r="B149" t="s">
        <v>41</v>
      </c>
      <c r="D149">
        <v>3</v>
      </c>
      <c r="X149" t="s">
        <v>1147</v>
      </c>
      <c r="Y149" t="s">
        <v>41</v>
      </c>
      <c r="Z149" t="s">
        <v>1177</v>
      </c>
      <c r="AA149" t="s">
        <v>266</v>
      </c>
      <c r="AB149" t="s">
        <v>272</v>
      </c>
    </row>
    <row r="150" spans="1:28" x14ac:dyDescent="0.25">
      <c r="B150" t="s">
        <v>139</v>
      </c>
      <c r="D150">
        <v>1</v>
      </c>
      <c r="X150" t="s">
        <v>1147</v>
      </c>
      <c r="Y150" t="s">
        <v>41</v>
      </c>
      <c r="Z150" t="s">
        <v>1178</v>
      </c>
      <c r="AA150" t="s">
        <v>266</v>
      </c>
      <c r="AB150" t="s">
        <v>272</v>
      </c>
    </row>
    <row r="151" spans="1:28" x14ac:dyDescent="0.25">
      <c r="A151" t="s">
        <v>140</v>
      </c>
      <c r="B151" t="s">
        <v>141</v>
      </c>
      <c r="D151">
        <v>3</v>
      </c>
      <c r="X151" t="s">
        <v>1147</v>
      </c>
      <c r="Y151" t="s">
        <v>42</v>
      </c>
      <c r="Z151" t="s">
        <v>1194</v>
      </c>
      <c r="AA151" t="s">
        <v>1046</v>
      </c>
      <c r="AB151" t="s">
        <v>272</v>
      </c>
    </row>
    <row r="152" spans="1:28" x14ac:dyDescent="0.25">
      <c r="B152" t="s">
        <v>41</v>
      </c>
      <c r="C152">
        <v>1</v>
      </c>
      <c r="D152">
        <v>1</v>
      </c>
      <c r="X152" t="s">
        <v>1147</v>
      </c>
      <c r="Y152" t="s">
        <v>42</v>
      </c>
      <c r="Z152" t="s">
        <v>1196</v>
      </c>
      <c r="AA152" t="s">
        <v>1046</v>
      </c>
      <c r="AB152" t="s">
        <v>272</v>
      </c>
    </row>
    <row r="153" spans="1:28" x14ac:dyDescent="0.25">
      <c r="B153" t="s">
        <v>142</v>
      </c>
      <c r="C153">
        <v>2</v>
      </c>
      <c r="D153">
        <v>2</v>
      </c>
      <c r="X153" t="s">
        <v>1147</v>
      </c>
      <c r="Y153" t="s">
        <v>42</v>
      </c>
      <c r="Z153" t="s">
        <v>1195</v>
      </c>
      <c r="AA153" t="s">
        <v>1050</v>
      </c>
      <c r="AB153" t="s">
        <v>273</v>
      </c>
    </row>
    <row r="154" spans="1:28" x14ac:dyDescent="0.25">
      <c r="A154" t="s">
        <v>143</v>
      </c>
      <c r="B154" t="s">
        <v>144</v>
      </c>
      <c r="D154">
        <v>2</v>
      </c>
      <c r="X154" t="s">
        <v>1147</v>
      </c>
      <c r="Y154" t="s">
        <v>42</v>
      </c>
      <c r="Z154" t="s">
        <v>1197</v>
      </c>
      <c r="AA154" t="s">
        <v>1046</v>
      </c>
      <c r="AB154" t="s">
        <v>272</v>
      </c>
    </row>
    <row r="155" spans="1:28" x14ac:dyDescent="0.25">
      <c r="B155" t="s">
        <v>145</v>
      </c>
      <c r="C155">
        <v>1</v>
      </c>
      <c r="D155">
        <v>2</v>
      </c>
      <c r="X155" t="s">
        <v>1147</v>
      </c>
      <c r="Y155" t="s">
        <v>42</v>
      </c>
      <c r="Z155" t="s">
        <v>1198</v>
      </c>
      <c r="AA155" t="s">
        <v>1046</v>
      </c>
      <c r="AB155" t="s">
        <v>272</v>
      </c>
    </row>
    <row r="156" spans="1:28" x14ac:dyDescent="0.25">
      <c r="A156" t="s">
        <v>146</v>
      </c>
      <c r="B156" t="s">
        <v>56</v>
      </c>
      <c r="D156">
        <v>3</v>
      </c>
      <c r="X156" t="s">
        <v>1147</v>
      </c>
      <c r="Y156" t="s">
        <v>42</v>
      </c>
      <c r="Z156" t="s">
        <v>1199</v>
      </c>
      <c r="AA156" t="s">
        <v>1050</v>
      </c>
      <c r="AB156" t="s">
        <v>273</v>
      </c>
    </row>
    <row r="157" spans="1:28" x14ac:dyDescent="0.25">
      <c r="B157" t="s">
        <v>41</v>
      </c>
      <c r="D157">
        <v>1</v>
      </c>
      <c r="X157" t="s">
        <v>1147</v>
      </c>
      <c r="Y157" t="s">
        <v>42</v>
      </c>
      <c r="Z157" t="s">
        <v>1200</v>
      </c>
      <c r="AA157" t="s">
        <v>1046</v>
      </c>
      <c r="AB157" t="s">
        <v>272</v>
      </c>
    </row>
    <row r="158" spans="1:28" x14ac:dyDescent="0.25">
      <c r="A158" t="s">
        <v>147</v>
      </c>
      <c r="B158" t="s">
        <v>148</v>
      </c>
      <c r="C158">
        <v>1</v>
      </c>
      <c r="D158">
        <v>3</v>
      </c>
      <c r="X158" t="s">
        <v>1147</v>
      </c>
      <c r="Y158" t="s">
        <v>42</v>
      </c>
      <c r="Z158" t="s">
        <v>1201</v>
      </c>
      <c r="AA158" t="s">
        <v>1046</v>
      </c>
      <c r="AB158" t="s">
        <v>272</v>
      </c>
    </row>
    <row r="159" spans="1:28" x14ac:dyDescent="0.25">
      <c r="B159" t="s">
        <v>142</v>
      </c>
      <c r="D159">
        <v>1</v>
      </c>
      <c r="X159" t="s">
        <v>1147</v>
      </c>
      <c r="Y159" t="s">
        <v>42</v>
      </c>
      <c r="Z159" t="s">
        <v>1202</v>
      </c>
      <c r="AA159" t="s">
        <v>1046</v>
      </c>
      <c r="AB159" t="s">
        <v>272</v>
      </c>
    </row>
    <row r="160" spans="1:28" x14ac:dyDescent="0.25">
      <c r="A160" t="s">
        <v>149</v>
      </c>
      <c r="B160" t="s">
        <v>150</v>
      </c>
      <c r="C160">
        <v>2</v>
      </c>
      <c r="X160" t="s">
        <v>1147</v>
      </c>
      <c r="Y160" t="s">
        <v>42</v>
      </c>
      <c r="Z160" t="s">
        <v>1203</v>
      </c>
      <c r="AA160" t="s">
        <v>266</v>
      </c>
      <c r="AB160" t="s">
        <v>273</v>
      </c>
    </row>
    <row r="161" spans="1:28" x14ac:dyDescent="0.25">
      <c r="B161" t="s">
        <v>56</v>
      </c>
      <c r="D161">
        <v>1</v>
      </c>
      <c r="X161" t="s">
        <v>1147</v>
      </c>
      <c r="Y161" t="s">
        <v>42</v>
      </c>
      <c r="Z161" t="s">
        <v>1204</v>
      </c>
      <c r="AA161" t="s">
        <v>266</v>
      </c>
      <c r="AB161" t="s">
        <v>272</v>
      </c>
    </row>
    <row r="162" spans="1:28" x14ac:dyDescent="0.25">
      <c r="B162" t="s">
        <v>151</v>
      </c>
      <c r="D162">
        <v>2</v>
      </c>
      <c r="X162" t="s">
        <v>1147</v>
      </c>
      <c r="Y162" t="s">
        <v>42</v>
      </c>
      <c r="Z162" t="s">
        <v>1205</v>
      </c>
      <c r="AA162" t="s">
        <v>266</v>
      </c>
      <c r="AB162" t="s">
        <v>1297</v>
      </c>
    </row>
    <row r="163" spans="1:28" x14ac:dyDescent="0.25">
      <c r="A163" t="s">
        <v>152</v>
      </c>
      <c r="B163" t="s">
        <v>104</v>
      </c>
      <c r="D163">
        <v>3</v>
      </c>
      <c r="X163" t="s">
        <v>1147</v>
      </c>
      <c r="Y163" t="s">
        <v>42</v>
      </c>
      <c r="Z163" t="s">
        <v>1206</v>
      </c>
      <c r="AA163" t="s">
        <v>266</v>
      </c>
      <c r="AB163" t="s">
        <v>272</v>
      </c>
    </row>
    <row r="164" spans="1:28" x14ac:dyDescent="0.25">
      <c r="B164" t="s">
        <v>153</v>
      </c>
      <c r="C164">
        <v>1</v>
      </c>
      <c r="D164">
        <v>1</v>
      </c>
      <c r="X164" t="s">
        <v>1147</v>
      </c>
      <c r="Y164" t="s">
        <v>821</v>
      </c>
      <c r="Z164" t="s">
        <v>1207</v>
      </c>
      <c r="AA164" t="s">
        <v>1046</v>
      </c>
      <c r="AB164" t="s">
        <v>272</v>
      </c>
    </row>
    <row r="165" spans="1:28" x14ac:dyDescent="0.25">
      <c r="A165" t="s">
        <v>154</v>
      </c>
      <c r="B165" t="s">
        <v>56</v>
      </c>
      <c r="C165">
        <v>1</v>
      </c>
      <c r="D165">
        <v>3</v>
      </c>
      <c r="X165" t="s">
        <v>1147</v>
      </c>
      <c r="Y165" t="s">
        <v>821</v>
      </c>
      <c r="Z165" t="s">
        <v>494</v>
      </c>
      <c r="AA165" t="s">
        <v>1050</v>
      </c>
      <c r="AB165" t="s">
        <v>273</v>
      </c>
    </row>
    <row r="166" spans="1:28" x14ac:dyDescent="0.25">
      <c r="B166" t="s">
        <v>42</v>
      </c>
      <c r="D166">
        <v>1</v>
      </c>
      <c r="X166" t="s">
        <v>1147</v>
      </c>
      <c r="Y166" t="s">
        <v>821</v>
      </c>
      <c r="Z166" t="s">
        <v>1209</v>
      </c>
      <c r="AA166" t="s">
        <v>1046</v>
      </c>
      <c r="AB166" t="s">
        <v>272</v>
      </c>
    </row>
    <row r="167" spans="1:28" x14ac:dyDescent="0.25">
      <c r="B167" t="s">
        <v>41</v>
      </c>
      <c r="D167">
        <v>1</v>
      </c>
      <c r="X167" t="s">
        <v>1147</v>
      </c>
      <c r="Y167" t="s">
        <v>821</v>
      </c>
      <c r="Z167" t="s">
        <v>1208</v>
      </c>
      <c r="AA167" t="s">
        <v>1046</v>
      </c>
      <c r="AB167" t="s">
        <v>272</v>
      </c>
    </row>
    <row r="168" spans="1:28" x14ac:dyDescent="0.25">
      <c r="A168" t="s">
        <v>155</v>
      </c>
      <c r="B168" t="s">
        <v>41</v>
      </c>
      <c r="C168">
        <v>1</v>
      </c>
      <c r="D168">
        <v>1</v>
      </c>
      <c r="X168" t="s">
        <v>1147</v>
      </c>
      <c r="Y168" t="s">
        <v>821</v>
      </c>
      <c r="Z168" t="s">
        <v>1210</v>
      </c>
      <c r="AA168" t="s">
        <v>1050</v>
      </c>
      <c r="AB168" t="s">
        <v>273</v>
      </c>
    </row>
    <row r="169" spans="1:28" x14ac:dyDescent="0.25">
      <c r="B169" t="s">
        <v>156</v>
      </c>
      <c r="D169">
        <v>1</v>
      </c>
      <c r="X169" t="s">
        <v>1147</v>
      </c>
      <c r="Y169" t="s">
        <v>821</v>
      </c>
      <c r="Z169" t="s">
        <v>1211</v>
      </c>
      <c r="AA169" t="s">
        <v>1046</v>
      </c>
      <c r="AB169" t="s">
        <v>272</v>
      </c>
    </row>
    <row r="170" spans="1:28" x14ac:dyDescent="0.25">
      <c r="B170" t="s">
        <v>56</v>
      </c>
      <c r="C170">
        <v>1</v>
      </c>
      <c r="X170" t="s">
        <v>1147</v>
      </c>
      <c r="Y170" t="s">
        <v>821</v>
      </c>
      <c r="Z170" t="s">
        <v>1212</v>
      </c>
      <c r="AA170" t="s">
        <v>1046</v>
      </c>
      <c r="AB170" t="s">
        <v>272</v>
      </c>
    </row>
    <row r="171" spans="1:28" x14ac:dyDescent="0.25">
      <c r="B171" t="s">
        <v>113</v>
      </c>
      <c r="C171">
        <v>1</v>
      </c>
      <c r="X171" t="s">
        <v>1147</v>
      </c>
      <c r="Y171" t="s">
        <v>821</v>
      </c>
      <c r="Z171" t="s">
        <v>1214</v>
      </c>
      <c r="AA171" t="s">
        <v>1046</v>
      </c>
      <c r="AB171" t="s">
        <v>272</v>
      </c>
    </row>
    <row r="172" spans="1:28" x14ac:dyDescent="0.25">
      <c r="A172" t="s">
        <v>157</v>
      </c>
      <c r="B172" t="s">
        <v>158</v>
      </c>
      <c r="C172">
        <v>1</v>
      </c>
      <c r="D172">
        <v>4</v>
      </c>
      <c r="X172" t="s">
        <v>1147</v>
      </c>
      <c r="Y172" t="s">
        <v>821</v>
      </c>
      <c r="Z172" t="s">
        <v>1298</v>
      </c>
      <c r="AA172" t="s">
        <v>1046</v>
      </c>
      <c r="AB172" t="s">
        <v>272</v>
      </c>
    </row>
    <row r="173" spans="1:28" x14ac:dyDescent="0.25">
      <c r="A173" t="s">
        <v>159</v>
      </c>
      <c r="B173" t="s">
        <v>41</v>
      </c>
      <c r="C173">
        <v>1</v>
      </c>
      <c r="D173">
        <v>2</v>
      </c>
      <c r="X173" t="s">
        <v>1147</v>
      </c>
      <c r="Y173" t="s">
        <v>821</v>
      </c>
      <c r="Z173" t="s">
        <v>1213</v>
      </c>
      <c r="AA173" t="s">
        <v>266</v>
      </c>
      <c r="AB173" t="s">
        <v>272</v>
      </c>
    </row>
    <row r="174" spans="1:28" x14ac:dyDescent="0.25">
      <c r="B174" t="s">
        <v>56</v>
      </c>
      <c r="C174">
        <v>2</v>
      </c>
      <c r="D174">
        <v>1</v>
      </c>
      <c r="X174" t="s">
        <v>1147</v>
      </c>
      <c r="Y174" t="s">
        <v>1216</v>
      </c>
      <c r="Z174" t="s">
        <v>1217</v>
      </c>
      <c r="AA174" t="s">
        <v>1050</v>
      </c>
      <c r="AB174" t="s">
        <v>273</v>
      </c>
    </row>
    <row r="175" spans="1:28" x14ac:dyDescent="0.25">
      <c r="B175" t="s">
        <v>113</v>
      </c>
      <c r="C175">
        <v>1</v>
      </c>
      <c r="X175" t="s">
        <v>1147</v>
      </c>
      <c r="Y175" t="s">
        <v>1216</v>
      </c>
      <c r="Z175" t="s">
        <v>1218</v>
      </c>
      <c r="AA175" t="s">
        <v>1046</v>
      </c>
      <c r="AB175" t="s">
        <v>272</v>
      </c>
    </row>
    <row r="176" spans="1:28" x14ac:dyDescent="0.25">
      <c r="A176" t="s">
        <v>160</v>
      </c>
      <c r="B176" t="s">
        <v>161</v>
      </c>
      <c r="C176">
        <v>1</v>
      </c>
      <c r="X176" t="s">
        <v>1147</v>
      </c>
      <c r="Y176" t="s">
        <v>1216</v>
      </c>
      <c r="Z176" t="s">
        <v>1219</v>
      </c>
      <c r="AA176" t="s">
        <v>1046</v>
      </c>
      <c r="AB176" t="s">
        <v>272</v>
      </c>
    </row>
    <row r="177" spans="1:28" x14ac:dyDescent="0.25">
      <c r="B177" t="s">
        <v>41</v>
      </c>
      <c r="D177">
        <v>3</v>
      </c>
      <c r="X177" t="s">
        <v>1147</v>
      </c>
      <c r="Y177" t="s">
        <v>1216</v>
      </c>
      <c r="Z177" t="s">
        <v>1220</v>
      </c>
      <c r="AA177" t="s">
        <v>1050</v>
      </c>
      <c r="AB177" t="s">
        <v>273</v>
      </c>
    </row>
    <row r="178" spans="1:28" x14ac:dyDescent="0.25">
      <c r="B178" t="s">
        <v>56</v>
      </c>
      <c r="D178">
        <v>1</v>
      </c>
      <c r="X178" t="s">
        <v>1147</v>
      </c>
      <c r="Y178" t="s">
        <v>1216</v>
      </c>
      <c r="Z178" t="s">
        <v>1221</v>
      </c>
      <c r="AA178" t="s">
        <v>1050</v>
      </c>
      <c r="AB178" t="s">
        <v>273</v>
      </c>
    </row>
    <row r="179" spans="1:28" x14ac:dyDescent="0.25">
      <c r="A179" t="s">
        <v>162</v>
      </c>
      <c r="B179" t="s">
        <v>39</v>
      </c>
      <c r="D179">
        <v>1</v>
      </c>
      <c r="X179" t="s">
        <v>1147</v>
      </c>
      <c r="Y179" t="s">
        <v>1216</v>
      </c>
      <c r="Z179" t="s">
        <v>1222</v>
      </c>
      <c r="AA179" t="s">
        <v>1050</v>
      </c>
      <c r="AB179" t="s">
        <v>273</v>
      </c>
    </row>
    <row r="180" spans="1:28" x14ac:dyDescent="0.25">
      <c r="B180" t="s">
        <v>41</v>
      </c>
      <c r="D180">
        <v>1</v>
      </c>
      <c r="X180" t="s">
        <v>1147</v>
      </c>
      <c r="Y180" t="s">
        <v>1216</v>
      </c>
      <c r="Z180" t="s">
        <v>1223</v>
      </c>
      <c r="AA180" t="s">
        <v>1050</v>
      </c>
      <c r="AB180" t="s">
        <v>273</v>
      </c>
    </row>
    <row r="181" spans="1:28" x14ac:dyDescent="0.25">
      <c r="B181" t="s">
        <v>56</v>
      </c>
      <c r="D181">
        <v>2</v>
      </c>
      <c r="X181" t="s">
        <v>1147</v>
      </c>
      <c r="Y181" t="s">
        <v>1216</v>
      </c>
      <c r="Z181" t="s">
        <v>1224</v>
      </c>
      <c r="AA181" t="s">
        <v>1050</v>
      </c>
      <c r="AB181" t="s">
        <v>273</v>
      </c>
    </row>
    <row r="182" spans="1:28" x14ac:dyDescent="0.25">
      <c r="B182" t="s">
        <v>163</v>
      </c>
      <c r="D182">
        <v>1</v>
      </c>
      <c r="X182" t="s">
        <v>1147</v>
      </c>
      <c r="Y182" t="s">
        <v>1216</v>
      </c>
      <c r="Z182" t="s">
        <v>1225</v>
      </c>
      <c r="AA182" t="s">
        <v>266</v>
      </c>
      <c r="AB182" t="s">
        <v>273</v>
      </c>
    </row>
    <row r="183" spans="1:28" x14ac:dyDescent="0.25">
      <c r="A183" t="s">
        <v>164</v>
      </c>
      <c r="B183" t="s">
        <v>41</v>
      </c>
      <c r="D183">
        <v>1</v>
      </c>
      <c r="X183" t="s">
        <v>1147</v>
      </c>
      <c r="Y183" t="s">
        <v>1216</v>
      </c>
      <c r="Z183" t="s">
        <v>1226</v>
      </c>
      <c r="AA183" t="s">
        <v>266</v>
      </c>
      <c r="AB183" t="s">
        <v>273</v>
      </c>
    </row>
    <row r="184" spans="1:28" x14ac:dyDescent="0.25">
      <c r="B184" t="s">
        <v>95</v>
      </c>
      <c r="D184">
        <v>1</v>
      </c>
      <c r="X184" t="s">
        <v>1147</v>
      </c>
      <c r="Y184" t="s">
        <v>1216</v>
      </c>
      <c r="Z184" t="s">
        <v>1227</v>
      </c>
      <c r="AA184" t="s">
        <v>266</v>
      </c>
      <c r="AB184" t="s">
        <v>272</v>
      </c>
    </row>
    <row r="185" spans="1:28" x14ac:dyDescent="0.25">
      <c r="B185" t="s">
        <v>39</v>
      </c>
      <c r="C185">
        <v>1</v>
      </c>
      <c r="D185">
        <v>1</v>
      </c>
      <c r="X185" t="s">
        <v>1147</v>
      </c>
      <c r="Y185" t="s">
        <v>1216</v>
      </c>
      <c r="Z185" t="s">
        <v>1228</v>
      </c>
      <c r="AA185" t="s">
        <v>266</v>
      </c>
      <c r="AB185" t="s">
        <v>272</v>
      </c>
    </row>
    <row r="186" spans="1:28" x14ac:dyDescent="0.25">
      <c r="B186" t="s">
        <v>56</v>
      </c>
      <c r="D186">
        <v>1</v>
      </c>
      <c r="X186" t="s">
        <v>1147</v>
      </c>
      <c r="Y186" t="s">
        <v>1216</v>
      </c>
      <c r="Z186" t="s">
        <v>1229</v>
      </c>
      <c r="AA186" t="s">
        <v>266</v>
      </c>
      <c r="AB186" t="s">
        <v>272</v>
      </c>
    </row>
    <row r="187" spans="1:28" x14ac:dyDescent="0.25">
      <c r="A187" t="s">
        <v>165</v>
      </c>
      <c r="B187" t="s">
        <v>56</v>
      </c>
      <c r="C187">
        <v>1</v>
      </c>
      <c r="D187">
        <v>1</v>
      </c>
      <c r="X187" t="s">
        <v>1147</v>
      </c>
      <c r="Y187" t="s">
        <v>1216</v>
      </c>
      <c r="Z187" t="s">
        <v>1215</v>
      </c>
      <c r="AA187" t="s">
        <v>266</v>
      </c>
      <c r="AB187" t="s">
        <v>272</v>
      </c>
    </row>
    <row r="188" spans="1:28" x14ac:dyDescent="0.25">
      <c r="B188" t="s">
        <v>41</v>
      </c>
      <c r="D188">
        <v>2</v>
      </c>
      <c r="X188" t="s">
        <v>1147</v>
      </c>
      <c r="Y188" t="s">
        <v>1230</v>
      </c>
      <c r="Z188" t="s">
        <v>1231</v>
      </c>
      <c r="AA188" t="s">
        <v>266</v>
      </c>
      <c r="AB188" t="s">
        <v>272</v>
      </c>
    </row>
    <row r="189" spans="1:28" x14ac:dyDescent="0.25">
      <c r="B189" t="s">
        <v>39</v>
      </c>
      <c r="C189">
        <v>2</v>
      </c>
      <c r="D189">
        <v>1</v>
      </c>
      <c r="X189" t="s">
        <v>1147</v>
      </c>
      <c r="Y189" t="s">
        <v>1230</v>
      </c>
      <c r="Z189" t="s">
        <v>1232</v>
      </c>
      <c r="AA189" t="s">
        <v>266</v>
      </c>
      <c r="AB189" t="s">
        <v>272</v>
      </c>
    </row>
    <row r="190" spans="1:28" x14ac:dyDescent="0.25">
      <c r="A190" t="s">
        <v>4</v>
      </c>
      <c r="X190" t="s">
        <v>1147</v>
      </c>
      <c r="Y190" t="s">
        <v>1230</v>
      </c>
      <c r="Z190" t="s">
        <v>1233</v>
      </c>
      <c r="AA190" t="s">
        <v>266</v>
      </c>
      <c r="AB190" t="s">
        <v>272</v>
      </c>
    </row>
    <row r="191" spans="1:28" x14ac:dyDescent="0.25">
      <c r="X191" t="s">
        <v>1147</v>
      </c>
      <c r="Y191" t="s">
        <v>1230</v>
      </c>
      <c r="Z191" t="s">
        <v>1234</v>
      </c>
      <c r="AA191" t="s">
        <v>266</v>
      </c>
      <c r="AB191" t="s">
        <v>272</v>
      </c>
    </row>
    <row r="192" spans="1:28" x14ac:dyDescent="0.25">
      <c r="X192" t="s">
        <v>1147</v>
      </c>
      <c r="Y192" t="s">
        <v>1230</v>
      </c>
      <c r="Z192" t="s">
        <v>1235</v>
      </c>
      <c r="AA192" t="s">
        <v>266</v>
      </c>
      <c r="AB192" t="s">
        <v>272</v>
      </c>
    </row>
    <row r="193" spans="24:28" x14ac:dyDescent="0.25">
      <c r="X193" t="s">
        <v>1147</v>
      </c>
      <c r="Y193" t="s">
        <v>1230</v>
      </c>
      <c r="Z193" t="s">
        <v>1236</v>
      </c>
      <c r="AA193" t="s">
        <v>266</v>
      </c>
      <c r="AB193" t="s">
        <v>272</v>
      </c>
    </row>
    <row r="194" spans="24:28" x14ac:dyDescent="0.25">
      <c r="X194" t="s">
        <v>1237</v>
      </c>
      <c r="Y194" t="s">
        <v>42</v>
      </c>
      <c r="Z194" t="s">
        <v>1238</v>
      </c>
      <c r="AA194" t="s">
        <v>1046</v>
      </c>
      <c r="AB194" t="s">
        <v>272</v>
      </c>
    </row>
    <row r="195" spans="24:28" x14ac:dyDescent="0.25">
      <c r="X195" t="s">
        <v>1237</v>
      </c>
      <c r="Y195" t="s">
        <v>42</v>
      </c>
      <c r="Z195" t="s">
        <v>1239</v>
      </c>
      <c r="AA195" t="s">
        <v>1050</v>
      </c>
      <c r="AB195" t="s">
        <v>273</v>
      </c>
    </row>
    <row r="196" spans="24:28" x14ac:dyDescent="0.25">
      <c r="X196" t="s">
        <v>1237</v>
      </c>
      <c r="Y196" t="s">
        <v>42</v>
      </c>
      <c r="Z196" t="s">
        <v>1240</v>
      </c>
      <c r="AA196" t="s">
        <v>1050</v>
      </c>
      <c r="AB196" t="s">
        <v>273</v>
      </c>
    </row>
    <row r="197" spans="24:28" x14ac:dyDescent="0.25">
      <c r="X197" t="s">
        <v>1237</v>
      </c>
      <c r="Y197" t="s">
        <v>42</v>
      </c>
      <c r="Z197" t="s">
        <v>1241</v>
      </c>
      <c r="AA197" t="s">
        <v>1046</v>
      </c>
      <c r="AB197" t="s">
        <v>272</v>
      </c>
    </row>
    <row r="198" spans="24:28" x14ac:dyDescent="0.25">
      <c r="X198" t="s">
        <v>1237</v>
      </c>
      <c r="Y198" t="s">
        <v>42</v>
      </c>
      <c r="Z198" t="s">
        <v>1242</v>
      </c>
      <c r="AA198" t="s">
        <v>266</v>
      </c>
      <c r="AB198" t="s">
        <v>273</v>
      </c>
    </row>
    <row r="199" spans="24:28" x14ac:dyDescent="0.25">
      <c r="X199" t="s">
        <v>1237</v>
      </c>
      <c r="Y199" t="s">
        <v>42</v>
      </c>
      <c r="Z199" t="s">
        <v>1243</v>
      </c>
      <c r="AA199" t="s">
        <v>266</v>
      </c>
      <c r="AB199" t="s">
        <v>272</v>
      </c>
    </row>
    <row r="200" spans="24:28" x14ac:dyDescent="0.25">
      <c r="X200" t="s">
        <v>1237</v>
      </c>
      <c r="Y200" t="s">
        <v>40</v>
      </c>
      <c r="Z200" t="s">
        <v>1244</v>
      </c>
      <c r="AA200" t="s">
        <v>1046</v>
      </c>
      <c r="AB200" t="s">
        <v>272</v>
      </c>
    </row>
    <row r="201" spans="24:28" x14ac:dyDescent="0.25">
      <c r="X201" t="s">
        <v>1237</v>
      </c>
      <c r="Y201" t="s">
        <v>40</v>
      </c>
      <c r="Z201" t="s">
        <v>1245</v>
      </c>
      <c r="AA201" t="s">
        <v>1046</v>
      </c>
      <c r="AB201" t="s">
        <v>272</v>
      </c>
    </row>
    <row r="202" spans="24:28" x14ac:dyDescent="0.25">
      <c r="X202" t="s">
        <v>1237</v>
      </c>
      <c r="Y202" t="s">
        <v>40</v>
      </c>
      <c r="Z202" t="s">
        <v>1246</v>
      </c>
      <c r="AA202" t="s">
        <v>1046</v>
      </c>
      <c r="AB202" t="s">
        <v>272</v>
      </c>
    </row>
    <row r="203" spans="24:28" x14ac:dyDescent="0.25">
      <c r="X203" t="s">
        <v>1237</v>
      </c>
      <c r="Y203" t="s">
        <v>40</v>
      </c>
      <c r="Z203" t="s">
        <v>1247</v>
      </c>
      <c r="AA203" t="s">
        <v>1050</v>
      </c>
      <c r="AB203" t="s">
        <v>273</v>
      </c>
    </row>
    <row r="204" spans="24:28" x14ac:dyDescent="0.25">
      <c r="X204" t="s">
        <v>1237</v>
      </c>
      <c r="Y204" t="s">
        <v>40</v>
      </c>
      <c r="Z204" t="s">
        <v>1248</v>
      </c>
      <c r="AA204" t="s">
        <v>1050</v>
      </c>
      <c r="AB204" t="s">
        <v>273</v>
      </c>
    </row>
    <row r="205" spans="24:28" x14ac:dyDescent="0.25">
      <c r="X205" t="s">
        <v>1237</v>
      </c>
      <c r="Y205" t="s">
        <v>40</v>
      </c>
      <c r="Z205" t="s">
        <v>1249</v>
      </c>
      <c r="AA205" t="s">
        <v>1050</v>
      </c>
      <c r="AB205" t="s">
        <v>273</v>
      </c>
    </row>
    <row r="206" spans="24:28" x14ac:dyDescent="0.25">
      <c r="X206" t="s">
        <v>1237</v>
      </c>
      <c r="Y206" t="s">
        <v>40</v>
      </c>
      <c r="Z206" t="s">
        <v>1250</v>
      </c>
      <c r="AA206" t="s">
        <v>1050</v>
      </c>
      <c r="AB206" t="s">
        <v>273</v>
      </c>
    </row>
    <row r="207" spans="24:28" x14ac:dyDescent="0.25">
      <c r="X207" t="s">
        <v>1237</v>
      </c>
      <c r="Y207" t="s">
        <v>40</v>
      </c>
      <c r="Z207" t="s">
        <v>1251</v>
      </c>
      <c r="AA207" t="s">
        <v>1046</v>
      </c>
      <c r="AB207" t="s">
        <v>272</v>
      </c>
    </row>
    <row r="208" spans="24:28" x14ac:dyDescent="0.25">
      <c r="X208" t="s">
        <v>1237</v>
      </c>
      <c r="Y208" t="s">
        <v>1252</v>
      </c>
      <c r="Z208" t="s">
        <v>1253</v>
      </c>
      <c r="AA208" t="s">
        <v>1050</v>
      </c>
      <c r="AB208" t="s">
        <v>273</v>
      </c>
    </row>
    <row r="209" spans="24:28" x14ac:dyDescent="0.25">
      <c r="X209" t="s">
        <v>1237</v>
      </c>
      <c r="Y209" t="s">
        <v>1252</v>
      </c>
      <c r="Z209" t="s">
        <v>1254</v>
      </c>
      <c r="AA209" t="s">
        <v>1046</v>
      </c>
      <c r="AB209" t="s">
        <v>272</v>
      </c>
    </row>
    <row r="210" spans="24:28" x14ac:dyDescent="0.25">
      <c r="X210" t="s">
        <v>1237</v>
      </c>
      <c r="Y210" t="s">
        <v>1252</v>
      </c>
      <c r="Z210" t="s">
        <v>1255</v>
      </c>
      <c r="AA210" t="s">
        <v>1050</v>
      </c>
      <c r="AB210" t="s">
        <v>273</v>
      </c>
    </row>
    <row r="211" spans="24:28" x14ac:dyDescent="0.25">
      <c r="X211" t="s">
        <v>1237</v>
      </c>
      <c r="Y211" t="s">
        <v>1252</v>
      </c>
      <c r="Z211" t="s">
        <v>1256</v>
      </c>
      <c r="AA211" t="s">
        <v>1050</v>
      </c>
      <c r="AB211" t="s">
        <v>273</v>
      </c>
    </row>
    <row r="212" spans="24:28" x14ac:dyDescent="0.25">
      <c r="X212" t="s">
        <v>1237</v>
      </c>
      <c r="Y212" t="s">
        <v>1252</v>
      </c>
      <c r="Z212" t="s">
        <v>1257</v>
      </c>
      <c r="AA212" t="s">
        <v>266</v>
      </c>
      <c r="AB212" t="s">
        <v>273</v>
      </c>
    </row>
    <row r="213" spans="24:28" x14ac:dyDescent="0.25">
      <c r="X213" t="s">
        <v>1237</v>
      </c>
      <c r="Y213" t="s">
        <v>1252</v>
      </c>
      <c r="Z213" t="s">
        <v>1258</v>
      </c>
      <c r="AA213" t="s">
        <v>266</v>
      </c>
      <c r="AB213" t="s">
        <v>273</v>
      </c>
    </row>
    <row r="214" spans="24:28" x14ac:dyDescent="0.25">
      <c r="X214" t="s">
        <v>1237</v>
      </c>
      <c r="Y214" t="s">
        <v>523</v>
      </c>
      <c r="Z214" t="s">
        <v>1260</v>
      </c>
      <c r="AA214" t="s">
        <v>1046</v>
      </c>
      <c r="AB214" t="s">
        <v>272</v>
      </c>
    </row>
    <row r="215" spans="24:28" x14ac:dyDescent="0.25">
      <c r="X215" t="s">
        <v>1237</v>
      </c>
      <c r="Y215" t="s">
        <v>523</v>
      </c>
      <c r="Z215" t="s">
        <v>1261</v>
      </c>
      <c r="AA215" t="s">
        <v>1046</v>
      </c>
      <c r="AB215" t="s">
        <v>272</v>
      </c>
    </row>
    <row r="216" spans="24:28" x14ac:dyDescent="0.25">
      <c r="X216" t="s">
        <v>1237</v>
      </c>
      <c r="Y216" t="s">
        <v>523</v>
      </c>
      <c r="Z216" t="s">
        <v>1262</v>
      </c>
      <c r="AA216" t="s">
        <v>1046</v>
      </c>
      <c r="AB216" t="s">
        <v>272</v>
      </c>
    </row>
    <row r="217" spans="24:28" x14ac:dyDescent="0.25">
      <c r="X217" t="s">
        <v>1237</v>
      </c>
      <c r="Y217" t="s">
        <v>523</v>
      </c>
      <c r="Z217" t="s">
        <v>1263</v>
      </c>
      <c r="AA217" t="s">
        <v>1046</v>
      </c>
      <c r="AB217" t="s">
        <v>272</v>
      </c>
    </row>
    <row r="218" spans="24:28" x14ac:dyDescent="0.25">
      <c r="X218" t="s">
        <v>1237</v>
      </c>
      <c r="Y218" t="s">
        <v>523</v>
      </c>
      <c r="Z218" t="s">
        <v>1264</v>
      </c>
      <c r="AA218" t="s">
        <v>1050</v>
      </c>
      <c r="AB218" t="s">
        <v>273</v>
      </c>
    </row>
    <row r="219" spans="24:28" x14ac:dyDescent="0.25">
      <c r="X219" t="s">
        <v>1237</v>
      </c>
      <c r="Y219" t="s">
        <v>523</v>
      </c>
      <c r="Z219" t="s">
        <v>1265</v>
      </c>
      <c r="AA219" t="s">
        <v>1046</v>
      </c>
      <c r="AB219" t="s">
        <v>272</v>
      </c>
    </row>
    <row r="220" spans="24:28" x14ac:dyDescent="0.25">
      <c r="X220" t="s">
        <v>1237</v>
      </c>
      <c r="Y220" t="s">
        <v>523</v>
      </c>
      <c r="Z220" t="s">
        <v>1266</v>
      </c>
      <c r="AA220" t="s">
        <v>1046</v>
      </c>
      <c r="AB220" t="s">
        <v>272</v>
      </c>
    </row>
    <row r="221" spans="24:28" x14ac:dyDescent="0.25">
      <c r="X221" t="s">
        <v>1237</v>
      </c>
      <c r="Y221" t="s">
        <v>523</v>
      </c>
      <c r="Z221" t="s">
        <v>1267</v>
      </c>
      <c r="AA221" t="s">
        <v>1050</v>
      </c>
      <c r="AB221" t="s">
        <v>273</v>
      </c>
    </row>
    <row r="222" spans="24:28" x14ac:dyDescent="0.25">
      <c r="X222" t="s">
        <v>1237</v>
      </c>
      <c r="Y222" t="s">
        <v>523</v>
      </c>
      <c r="Z222" t="s">
        <v>1268</v>
      </c>
      <c r="AA222" t="s">
        <v>1050</v>
      </c>
      <c r="AB222" t="s">
        <v>273</v>
      </c>
    </row>
    <row r="223" spans="24:28" x14ac:dyDescent="0.25">
      <c r="X223" t="s">
        <v>1237</v>
      </c>
      <c r="Y223" t="s">
        <v>523</v>
      </c>
      <c r="Z223" t="s">
        <v>1269</v>
      </c>
      <c r="AA223" t="s">
        <v>1046</v>
      </c>
      <c r="AB223" t="s">
        <v>272</v>
      </c>
    </row>
    <row r="224" spans="24:28" x14ac:dyDescent="0.25">
      <c r="X224" t="s">
        <v>1237</v>
      </c>
      <c r="Y224" t="s">
        <v>523</v>
      </c>
      <c r="Z224" t="s">
        <v>1270</v>
      </c>
      <c r="AA224" t="s">
        <v>1050</v>
      </c>
      <c r="AB224" t="s">
        <v>273</v>
      </c>
    </row>
    <row r="225" spans="24:28" x14ac:dyDescent="0.25">
      <c r="X225" t="s">
        <v>1237</v>
      </c>
      <c r="Y225" t="s">
        <v>523</v>
      </c>
      <c r="Z225" t="s">
        <v>1271</v>
      </c>
      <c r="AA225" t="s">
        <v>1046</v>
      </c>
      <c r="AB225" t="s">
        <v>272</v>
      </c>
    </row>
    <row r="226" spans="24:28" x14ac:dyDescent="0.25">
      <c r="X226" t="s">
        <v>1237</v>
      </c>
      <c r="Y226" t="s">
        <v>523</v>
      </c>
      <c r="Z226" t="s">
        <v>1259</v>
      </c>
      <c r="AA226" t="s">
        <v>1064</v>
      </c>
      <c r="AB226" t="s">
        <v>1064</v>
      </c>
    </row>
    <row r="227" spans="24:28" x14ac:dyDescent="0.25">
      <c r="X227" t="s">
        <v>1272</v>
      </c>
      <c r="Y227" t="s">
        <v>40</v>
      </c>
      <c r="Z227" t="s">
        <v>1278</v>
      </c>
      <c r="AA227" t="s">
        <v>1050</v>
      </c>
      <c r="AB227" t="s">
        <v>273</v>
      </c>
    </row>
    <row r="228" spans="24:28" x14ac:dyDescent="0.25">
      <c r="X228" t="s">
        <v>1272</v>
      </c>
      <c r="Y228" t="s">
        <v>40</v>
      </c>
      <c r="Z228" t="s">
        <v>1279</v>
      </c>
      <c r="AA228" t="s">
        <v>1050</v>
      </c>
      <c r="AB228" t="s">
        <v>273</v>
      </c>
    </row>
    <row r="229" spans="24:28" x14ac:dyDescent="0.25">
      <c r="X229" t="s">
        <v>1272</v>
      </c>
      <c r="Y229" t="s">
        <v>40</v>
      </c>
      <c r="Z229" t="s">
        <v>1280</v>
      </c>
      <c r="AA229" t="s">
        <v>1050</v>
      </c>
      <c r="AB229" t="s">
        <v>273</v>
      </c>
    </row>
    <row r="230" spans="24:28" x14ac:dyDescent="0.25">
      <c r="X230" t="s">
        <v>1272</v>
      </c>
      <c r="Y230" t="s">
        <v>40</v>
      </c>
      <c r="Z230" t="s">
        <v>1281</v>
      </c>
      <c r="AA230" t="s">
        <v>1050</v>
      </c>
      <c r="AB230" t="s">
        <v>273</v>
      </c>
    </row>
    <row r="231" spans="24:28" x14ac:dyDescent="0.25">
      <c r="X231" t="s">
        <v>1272</v>
      </c>
      <c r="Y231" t="s">
        <v>40</v>
      </c>
      <c r="Z231" t="s">
        <v>1282</v>
      </c>
      <c r="AA231" t="s">
        <v>1046</v>
      </c>
      <c r="AB231" t="s">
        <v>272</v>
      </c>
    </row>
    <row r="232" spans="24:28" x14ac:dyDescent="0.25">
      <c r="X232" t="s">
        <v>1272</v>
      </c>
      <c r="Y232" t="s">
        <v>40</v>
      </c>
      <c r="Z232" t="s">
        <v>1283</v>
      </c>
      <c r="AA232" t="s">
        <v>1046</v>
      </c>
      <c r="AB232" t="s">
        <v>272</v>
      </c>
    </row>
    <row r="233" spans="24:28" x14ac:dyDescent="0.25">
      <c r="X233" t="s">
        <v>1272</v>
      </c>
      <c r="Y233" t="s">
        <v>40</v>
      </c>
      <c r="Z233" t="s">
        <v>1284</v>
      </c>
      <c r="AA233" t="s">
        <v>1046</v>
      </c>
      <c r="AB233" t="s">
        <v>272</v>
      </c>
    </row>
    <row r="234" spans="24:28" x14ac:dyDescent="0.25">
      <c r="X234" t="s">
        <v>1272</v>
      </c>
      <c r="Y234" t="s">
        <v>40</v>
      </c>
      <c r="Z234" t="s">
        <v>1273</v>
      </c>
      <c r="AA234" t="s">
        <v>1046</v>
      </c>
      <c r="AB234" t="s">
        <v>272</v>
      </c>
    </row>
    <row r="235" spans="24:28" x14ac:dyDescent="0.25">
      <c r="X235" t="s">
        <v>1272</v>
      </c>
      <c r="Y235" t="s">
        <v>40</v>
      </c>
      <c r="Z235" t="s">
        <v>1274</v>
      </c>
      <c r="AA235" t="s">
        <v>1046</v>
      </c>
      <c r="AB235" t="s">
        <v>272</v>
      </c>
    </row>
    <row r="236" spans="24:28" x14ac:dyDescent="0.25">
      <c r="X236" t="s">
        <v>1272</v>
      </c>
      <c r="Y236" t="s">
        <v>40</v>
      </c>
      <c r="Z236" t="s">
        <v>1275</v>
      </c>
      <c r="AA236" t="s">
        <v>1046</v>
      </c>
      <c r="AB236" t="s">
        <v>272</v>
      </c>
    </row>
    <row r="237" spans="24:28" x14ac:dyDescent="0.25">
      <c r="X237" t="s">
        <v>1272</v>
      </c>
      <c r="Y237" t="s">
        <v>40</v>
      </c>
      <c r="Z237" t="s">
        <v>1276</v>
      </c>
      <c r="AA237" t="s">
        <v>1046</v>
      </c>
      <c r="AB237" t="s">
        <v>272</v>
      </c>
    </row>
    <row r="238" spans="24:28" x14ac:dyDescent="0.25">
      <c r="X238" t="s">
        <v>1272</v>
      </c>
      <c r="Y238" t="s">
        <v>40</v>
      </c>
      <c r="Z238" t="s">
        <v>1285</v>
      </c>
      <c r="AA238" t="s">
        <v>1050</v>
      </c>
      <c r="AB238" t="s">
        <v>273</v>
      </c>
    </row>
    <row r="239" spans="24:28" x14ac:dyDescent="0.25">
      <c r="X239" t="s">
        <v>1272</v>
      </c>
      <c r="Y239" t="s">
        <v>40</v>
      </c>
      <c r="Z239" t="s">
        <v>1286</v>
      </c>
      <c r="AA239" t="s">
        <v>1046</v>
      </c>
      <c r="AB239" t="s">
        <v>272</v>
      </c>
    </row>
    <row r="240" spans="24:28" x14ac:dyDescent="0.25">
      <c r="X240" t="s">
        <v>1272</v>
      </c>
      <c r="Y240" t="s">
        <v>40</v>
      </c>
      <c r="Z240" t="s">
        <v>1879</v>
      </c>
      <c r="AA240" t="s">
        <v>1046</v>
      </c>
      <c r="AB240" t="s">
        <v>272</v>
      </c>
    </row>
    <row r="241" spans="24:28" x14ac:dyDescent="0.25">
      <c r="X241" t="s">
        <v>1272</v>
      </c>
      <c r="Y241" t="s">
        <v>41</v>
      </c>
      <c r="Z241" t="s">
        <v>1287</v>
      </c>
      <c r="AA241" t="s">
        <v>1046</v>
      </c>
      <c r="AB241" t="s">
        <v>272</v>
      </c>
    </row>
    <row r="242" spans="24:28" x14ac:dyDescent="0.25">
      <c r="X242" t="s">
        <v>1272</v>
      </c>
      <c r="Y242" t="s">
        <v>41</v>
      </c>
      <c r="Z242" t="s">
        <v>1288</v>
      </c>
      <c r="AA242" t="s">
        <v>1046</v>
      </c>
      <c r="AB242" t="s">
        <v>272</v>
      </c>
    </row>
    <row r="243" spans="24:28" x14ac:dyDescent="0.25">
      <c r="X243" t="s">
        <v>1272</v>
      </c>
      <c r="Y243" t="s">
        <v>41</v>
      </c>
      <c r="Z243" t="s">
        <v>1289</v>
      </c>
      <c r="AA243" t="s">
        <v>1046</v>
      </c>
      <c r="AB243" t="s">
        <v>272</v>
      </c>
    </row>
    <row r="244" spans="24:28" x14ac:dyDescent="0.25">
      <c r="X244" t="s">
        <v>1272</v>
      </c>
      <c r="Y244" t="s">
        <v>41</v>
      </c>
      <c r="Z244" t="s">
        <v>1290</v>
      </c>
      <c r="AA244" t="s">
        <v>1050</v>
      </c>
      <c r="AB244" t="s">
        <v>273</v>
      </c>
    </row>
    <row r="245" spans="24:28" x14ac:dyDescent="0.25">
      <c r="X245" t="s">
        <v>1272</v>
      </c>
      <c r="Y245" t="s">
        <v>41</v>
      </c>
      <c r="Z245" t="s">
        <v>1291</v>
      </c>
      <c r="AA245" t="s">
        <v>1046</v>
      </c>
      <c r="AB245" t="s">
        <v>272</v>
      </c>
    </row>
    <row r="246" spans="24:28" x14ac:dyDescent="0.25">
      <c r="X246" t="s">
        <v>1272</v>
      </c>
      <c r="Y246" t="s">
        <v>41</v>
      </c>
      <c r="Z246" t="s">
        <v>1292</v>
      </c>
      <c r="AA246" t="s">
        <v>1050</v>
      </c>
      <c r="AB246" t="s">
        <v>273</v>
      </c>
    </row>
    <row r="247" spans="24:28" x14ac:dyDescent="0.25">
      <c r="X247" t="s">
        <v>1272</v>
      </c>
      <c r="Y247" t="s">
        <v>41</v>
      </c>
      <c r="Z247" t="s">
        <v>1293</v>
      </c>
      <c r="AA247" t="s">
        <v>1046</v>
      </c>
      <c r="AB247" t="s">
        <v>272</v>
      </c>
    </row>
    <row r="248" spans="24:28" x14ac:dyDescent="0.25">
      <c r="X248" t="s">
        <v>1272</v>
      </c>
      <c r="Y248" t="s">
        <v>41</v>
      </c>
      <c r="Z248" t="s">
        <v>1294</v>
      </c>
      <c r="AA248" t="s">
        <v>266</v>
      </c>
      <c r="AB248" t="s">
        <v>272</v>
      </c>
    </row>
    <row r="249" spans="24:28" x14ac:dyDescent="0.25">
      <c r="X249" t="s">
        <v>1272</v>
      </c>
      <c r="Y249" t="s">
        <v>41</v>
      </c>
      <c r="Z249" t="s">
        <v>1295</v>
      </c>
      <c r="AA249" t="s">
        <v>266</v>
      </c>
      <c r="AB249" t="s">
        <v>272</v>
      </c>
    </row>
    <row r="250" spans="24:28" x14ac:dyDescent="0.25">
      <c r="X250" t="s">
        <v>1272</v>
      </c>
      <c r="Y250" t="s">
        <v>41</v>
      </c>
      <c r="Z250" t="s">
        <v>1296</v>
      </c>
      <c r="AA250" t="s">
        <v>266</v>
      </c>
      <c r="AB250" t="s">
        <v>272</v>
      </c>
    </row>
    <row r="251" spans="24:28" x14ac:dyDescent="0.25">
      <c r="X251" t="s">
        <v>1272</v>
      </c>
      <c r="Y251" t="s">
        <v>76</v>
      </c>
      <c r="Z251" t="s">
        <v>1299</v>
      </c>
      <c r="AA251" t="s">
        <v>1050</v>
      </c>
      <c r="AB251" t="s">
        <v>273</v>
      </c>
    </row>
    <row r="252" spans="24:28" x14ac:dyDescent="0.25">
      <c r="X252" t="s">
        <v>1272</v>
      </c>
      <c r="Y252" t="s">
        <v>76</v>
      </c>
      <c r="Z252" t="s">
        <v>1300</v>
      </c>
      <c r="AA252" t="s">
        <v>1050</v>
      </c>
      <c r="AB252" t="s">
        <v>273</v>
      </c>
    </row>
    <row r="253" spans="24:28" x14ac:dyDescent="0.25">
      <c r="X253" t="s">
        <v>1272</v>
      </c>
      <c r="Y253" t="s">
        <v>76</v>
      </c>
      <c r="Z253" t="s">
        <v>1301</v>
      </c>
      <c r="AA253" t="s">
        <v>1046</v>
      </c>
      <c r="AB253" t="s">
        <v>272</v>
      </c>
    </row>
    <row r="254" spans="24:28" x14ac:dyDescent="0.25">
      <c r="X254" t="s">
        <v>1272</v>
      </c>
      <c r="Y254" t="s">
        <v>76</v>
      </c>
      <c r="Z254" t="s">
        <v>1303</v>
      </c>
      <c r="AA254" t="s">
        <v>1046</v>
      </c>
      <c r="AB254" t="s">
        <v>272</v>
      </c>
    </row>
    <row r="255" spans="24:28" x14ac:dyDescent="0.25">
      <c r="X255" t="s">
        <v>1272</v>
      </c>
      <c r="Y255" t="s">
        <v>76</v>
      </c>
      <c r="Z255" t="s">
        <v>1304</v>
      </c>
      <c r="AA255" t="s">
        <v>1046</v>
      </c>
      <c r="AB255" t="s">
        <v>272</v>
      </c>
    </row>
    <row r="256" spans="24:28" x14ac:dyDescent="0.25">
      <c r="X256" t="s">
        <v>1272</v>
      </c>
      <c r="Y256" t="s">
        <v>76</v>
      </c>
      <c r="Z256" t="s">
        <v>1302</v>
      </c>
      <c r="AA256" t="s">
        <v>1050</v>
      </c>
      <c r="AB256" t="s">
        <v>273</v>
      </c>
    </row>
    <row r="257" spans="24:28" x14ac:dyDescent="0.25">
      <c r="X257" t="s">
        <v>1272</v>
      </c>
      <c r="Y257" t="s">
        <v>76</v>
      </c>
      <c r="Z257" t="s">
        <v>1305</v>
      </c>
      <c r="AA257" t="s">
        <v>266</v>
      </c>
      <c r="AB257" t="s">
        <v>272</v>
      </c>
    </row>
    <row r="258" spans="24:28" x14ac:dyDescent="0.25">
      <c r="X258" t="s">
        <v>1272</v>
      </c>
      <c r="Y258" t="s">
        <v>76</v>
      </c>
      <c r="Z258" t="s">
        <v>1306</v>
      </c>
      <c r="AA258" t="s">
        <v>266</v>
      </c>
      <c r="AB258" t="s">
        <v>272</v>
      </c>
    </row>
    <row r="259" spans="24:28" x14ac:dyDescent="0.25">
      <c r="X259" t="s">
        <v>1272</v>
      </c>
      <c r="Y259" t="s">
        <v>76</v>
      </c>
      <c r="Z259" t="s">
        <v>1307</v>
      </c>
      <c r="AA259" t="s">
        <v>266</v>
      </c>
      <c r="AB259" t="s">
        <v>273</v>
      </c>
    </row>
    <row r="260" spans="24:28" x14ac:dyDescent="0.25">
      <c r="X260" t="s">
        <v>1272</v>
      </c>
      <c r="Y260" t="s">
        <v>76</v>
      </c>
      <c r="Z260" t="s">
        <v>1308</v>
      </c>
      <c r="AA260" t="s">
        <v>266</v>
      </c>
      <c r="AB260" t="s">
        <v>272</v>
      </c>
    </row>
    <row r="261" spans="24:28" x14ac:dyDescent="0.25">
      <c r="X261" t="s">
        <v>1272</v>
      </c>
      <c r="Y261" t="s">
        <v>42</v>
      </c>
      <c r="Z261" t="s">
        <v>1309</v>
      </c>
      <c r="AA261" t="s">
        <v>1046</v>
      </c>
      <c r="AB261" t="s">
        <v>272</v>
      </c>
    </row>
    <row r="262" spans="24:28" x14ac:dyDescent="0.25">
      <c r="X262" t="s">
        <v>1272</v>
      </c>
      <c r="Y262" t="s">
        <v>42</v>
      </c>
      <c r="Z262" t="s">
        <v>1310</v>
      </c>
      <c r="AA262" t="s">
        <v>1046</v>
      </c>
      <c r="AB262" t="s">
        <v>272</v>
      </c>
    </row>
    <row r="263" spans="24:28" x14ac:dyDescent="0.25">
      <c r="X263" t="s">
        <v>1272</v>
      </c>
      <c r="Y263" t="s">
        <v>42</v>
      </c>
      <c r="Z263" t="s">
        <v>1311</v>
      </c>
      <c r="AA263" t="s">
        <v>1046</v>
      </c>
      <c r="AB263" t="s">
        <v>272</v>
      </c>
    </row>
    <row r="264" spans="24:28" x14ac:dyDescent="0.25">
      <c r="X264" t="s">
        <v>1312</v>
      </c>
      <c r="Y264" t="s">
        <v>40</v>
      </c>
      <c r="Z264" t="s">
        <v>1313</v>
      </c>
      <c r="AA264" t="s">
        <v>1046</v>
      </c>
      <c r="AB264" t="s">
        <v>272</v>
      </c>
    </row>
    <row r="265" spans="24:28" x14ac:dyDescent="0.25">
      <c r="X265" t="s">
        <v>1312</v>
      </c>
      <c r="Y265" t="s">
        <v>40</v>
      </c>
      <c r="Z265" t="s">
        <v>1315</v>
      </c>
      <c r="AA265" t="s">
        <v>1050</v>
      </c>
      <c r="AB265" t="s">
        <v>273</v>
      </c>
    </row>
    <row r="266" spans="24:28" x14ac:dyDescent="0.25">
      <c r="X266" t="s">
        <v>1312</v>
      </c>
      <c r="Y266" t="s">
        <v>40</v>
      </c>
      <c r="Z266" t="s">
        <v>1314</v>
      </c>
      <c r="AA266" t="s">
        <v>1050</v>
      </c>
      <c r="AB266" t="s">
        <v>273</v>
      </c>
    </row>
    <row r="267" spans="24:28" x14ac:dyDescent="0.25">
      <c r="X267" t="s">
        <v>1312</v>
      </c>
      <c r="Y267" t="s">
        <v>40</v>
      </c>
      <c r="Z267" t="s">
        <v>1316</v>
      </c>
      <c r="AA267" t="s">
        <v>1046</v>
      </c>
      <c r="AB267" t="s">
        <v>272</v>
      </c>
    </row>
    <row r="268" spans="24:28" x14ac:dyDescent="0.25">
      <c r="X268" t="s">
        <v>1312</v>
      </c>
      <c r="Y268" t="s">
        <v>40</v>
      </c>
      <c r="Z268" t="s">
        <v>1317</v>
      </c>
      <c r="AA268" t="s">
        <v>1050</v>
      </c>
      <c r="AB268" t="s">
        <v>273</v>
      </c>
    </row>
    <row r="269" spans="24:28" x14ac:dyDescent="0.25">
      <c r="X269" t="s">
        <v>1312</v>
      </c>
      <c r="Y269" t="s">
        <v>40</v>
      </c>
      <c r="Z269" t="s">
        <v>1318</v>
      </c>
      <c r="AA269" t="s">
        <v>1046</v>
      </c>
      <c r="AB269" t="s">
        <v>272</v>
      </c>
    </row>
    <row r="270" spans="24:28" x14ac:dyDescent="0.25">
      <c r="X270" t="s">
        <v>1312</v>
      </c>
      <c r="Y270" t="s">
        <v>40</v>
      </c>
      <c r="Z270" t="s">
        <v>1319</v>
      </c>
      <c r="AA270" t="s">
        <v>1046</v>
      </c>
      <c r="AB270" t="s">
        <v>272</v>
      </c>
    </row>
    <row r="271" spans="24:28" x14ac:dyDescent="0.25">
      <c r="X271" t="s">
        <v>1312</v>
      </c>
      <c r="Y271" t="s">
        <v>40</v>
      </c>
      <c r="Z271" t="s">
        <v>1320</v>
      </c>
      <c r="AA271" t="s">
        <v>1050</v>
      </c>
      <c r="AB271" t="s">
        <v>273</v>
      </c>
    </row>
    <row r="272" spans="24:28" x14ac:dyDescent="0.25">
      <c r="X272" t="s">
        <v>1312</v>
      </c>
      <c r="Y272" t="s">
        <v>40</v>
      </c>
      <c r="Z272" t="s">
        <v>1322</v>
      </c>
      <c r="AA272" t="s">
        <v>1046</v>
      </c>
      <c r="AB272" t="s">
        <v>272</v>
      </c>
    </row>
    <row r="273" spans="24:28" x14ac:dyDescent="0.25">
      <c r="X273" t="s">
        <v>1312</v>
      </c>
      <c r="Y273" t="s">
        <v>40</v>
      </c>
      <c r="Z273" t="s">
        <v>1321</v>
      </c>
      <c r="AA273" t="s">
        <v>1046</v>
      </c>
      <c r="AB273" t="s">
        <v>272</v>
      </c>
    </row>
    <row r="274" spans="24:28" x14ac:dyDescent="0.25">
      <c r="X274" t="s">
        <v>1312</v>
      </c>
      <c r="Y274" t="s">
        <v>40</v>
      </c>
      <c r="Z274" t="s">
        <v>1323</v>
      </c>
      <c r="AA274" t="s">
        <v>1050</v>
      </c>
      <c r="AB274" t="s">
        <v>273</v>
      </c>
    </row>
    <row r="275" spans="24:28" x14ac:dyDescent="0.25">
      <c r="X275" t="s">
        <v>1312</v>
      </c>
      <c r="Y275" t="s">
        <v>40</v>
      </c>
      <c r="Z275" t="s">
        <v>1324</v>
      </c>
      <c r="AA275" t="s">
        <v>1046</v>
      </c>
      <c r="AB275" t="s">
        <v>272</v>
      </c>
    </row>
    <row r="276" spans="24:28" x14ac:dyDescent="0.25">
      <c r="X276" t="s">
        <v>1312</v>
      </c>
      <c r="Y276" t="s">
        <v>40</v>
      </c>
      <c r="Z276" t="s">
        <v>1325</v>
      </c>
      <c r="AA276" t="s">
        <v>1050</v>
      </c>
      <c r="AB276" t="s">
        <v>273</v>
      </c>
    </row>
    <row r="277" spans="24:28" x14ac:dyDescent="0.25">
      <c r="X277" t="s">
        <v>1312</v>
      </c>
      <c r="Y277" t="s">
        <v>40</v>
      </c>
      <c r="Z277" t="s">
        <v>1326</v>
      </c>
      <c r="AA277" t="s">
        <v>1046</v>
      </c>
      <c r="AB277" t="s">
        <v>272</v>
      </c>
    </row>
    <row r="278" spans="24:28" x14ac:dyDescent="0.25">
      <c r="X278" t="s">
        <v>1312</v>
      </c>
      <c r="Y278" t="s">
        <v>40</v>
      </c>
      <c r="Z278" t="s">
        <v>1327</v>
      </c>
      <c r="AA278" t="s">
        <v>1050</v>
      </c>
      <c r="AB278" t="s">
        <v>273</v>
      </c>
    </row>
    <row r="279" spans="24:28" x14ac:dyDescent="0.25">
      <c r="X279" t="s">
        <v>1312</v>
      </c>
      <c r="Y279" t="s">
        <v>40</v>
      </c>
      <c r="Z279" t="s">
        <v>1328</v>
      </c>
      <c r="AA279" t="s">
        <v>1046</v>
      </c>
      <c r="AB279" t="s">
        <v>272</v>
      </c>
    </row>
    <row r="280" spans="24:28" x14ac:dyDescent="0.25">
      <c r="X280" t="s">
        <v>1312</v>
      </c>
      <c r="Y280" t="s">
        <v>40</v>
      </c>
      <c r="Z280" t="s">
        <v>1329</v>
      </c>
      <c r="AA280" t="s">
        <v>266</v>
      </c>
      <c r="AB280" t="s">
        <v>272</v>
      </c>
    </row>
    <row r="281" spans="24:28" x14ac:dyDescent="0.25">
      <c r="X281" t="s">
        <v>1312</v>
      </c>
      <c r="Y281" t="s">
        <v>41</v>
      </c>
      <c r="Z281" t="s">
        <v>1330</v>
      </c>
      <c r="AA281" t="s">
        <v>1046</v>
      </c>
      <c r="AB281" t="s">
        <v>272</v>
      </c>
    </row>
    <row r="282" spans="24:28" x14ac:dyDescent="0.25">
      <c r="X282" t="s">
        <v>1312</v>
      </c>
      <c r="Y282" t="s">
        <v>41</v>
      </c>
      <c r="Z282" t="s">
        <v>1331</v>
      </c>
      <c r="AA282" t="s">
        <v>1046</v>
      </c>
      <c r="AB282" t="s">
        <v>272</v>
      </c>
    </row>
    <row r="283" spans="24:28" x14ac:dyDescent="0.25">
      <c r="X283" t="s">
        <v>1312</v>
      </c>
      <c r="Y283" t="s">
        <v>41</v>
      </c>
      <c r="Z283" t="s">
        <v>1332</v>
      </c>
      <c r="AA283" t="s">
        <v>1046</v>
      </c>
      <c r="AB283" t="s">
        <v>272</v>
      </c>
    </row>
    <row r="284" spans="24:28" x14ac:dyDescent="0.25">
      <c r="X284" t="s">
        <v>1312</v>
      </c>
      <c r="Y284" t="s">
        <v>41</v>
      </c>
      <c r="Z284" t="s">
        <v>1333</v>
      </c>
      <c r="AA284" t="s">
        <v>1046</v>
      </c>
      <c r="AB284" t="s">
        <v>272</v>
      </c>
    </row>
    <row r="285" spans="24:28" x14ac:dyDescent="0.25">
      <c r="X285" t="s">
        <v>1312</v>
      </c>
      <c r="Y285" t="s">
        <v>41</v>
      </c>
      <c r="Z285" t="s">
        <v>1334</v>
      </c>
      <c r="AA285" t="s">
        <v>1050</v>
      </c>
      <c r="AB285" t="s">
        <v>273</v>
      </c>
    </row>
    <row r="286" spans="24:28" x14ac:dyDescent="0.25">
      <c r="X286" t="s">
        <v>1312</v>
      </c>
      <c r="Y286" t="s">
        <v>41</v>
      </c>
      <c r="Z286" t="s">
        <v>1335</v>
      </c>
      <c r="AA286" t="s">
        <v>1046</v>
      </c>
      <c r="AB286" t="s">
        <v>272</v>
      </c>
    </row>
    <row r="287" spans="24:28" x14ac:dyDescent="0.25">
      <c r="X287" t="s">
        <v>1312</v>
      </c>
      <c r="Y287" t="s">
        <v>41</v>
      </c>
      <c r="Z287" t="s">
        <v>1336</v>
      </c>
      <c r="AA287" t="s">
        <v>1046</v>
      </c>
      <c r="AB287" t="s">
        <v>272</v>
      </c>
    </row>
    <row r="288" spans="24:28" x14ac:dyDescent="0.25">
      <c r="X288" t="s">
        <v>1312</v>
      </c>
      <c r="Y288" t="s">
        <v>41</v>
      </c>
      <c r="Z288" t="s">
        <v>1337</v>
      </c>
      <c r="AA288" t="s">
        <v>1050</v>
      </c>
      <c r="AB288" t="s">
        <v>273</v>
      </c>
    </row>
    <row r="289" spans="24:28" x14ac:dyDescent="0.25">
      <c r="X289" t="s">
        <v>1312</v>
      </c>
      <c r="Y289" t="s">
        <v>41</v>
      </c>
      <c r="Z289" t="s">
        <v>1338</v>
      </c>
      <c r="AA289" t="s">
        <v>1050</v>
      </c>
      <c r="AB289" t="s">
        <v>273</v>
      </c>
    </row>
    <row r="290" spans="24:28" x14ac:dyDescent="0.25">
      <c r="X290" t="s">
        <v>1312</v>
      </c>
      <c r="Y290" t="s">
        <v>41</v>
      </c>
      <c r="Z290" t="s">
        <v>1339</v>
      </c>
      <c r="AA290" t="s">
        <v>1046</v>
      </c>
      <c r="AB290" t="s">
        <v>272</v>
      </c>
    </row>
    <row r="291" spans="24:28" x14ac:dyDescent="0.25">
      <c r="X291" t="s">
        <v>1312</v>
      </c>
      <c r="Y291" t="s">
        <v>41</v>
      </c>
      <c r="Z291" t="s">
        <v>1340</v>
      </c>
      <c r="AA291" t="s">
        <v>1050</v>
      </c>
      <c r="AB291" t="s">
        <v>273</v>
      </c>
    </row>
    <row r="292" spans="24:28" x14ac:dyDescent="0.25">
      <c r="X292" t="s">
        <v>1312</v>
      </c>
      <c r="Y292" t="s">
        <v>41</v>
      </c>
      <c r="Z292" t="s">
        <v>1341</v>
      </c>
      <c r="AA292" t="s">
        <v>1046</v>
      </c>
      <c r="AB292" t="s">
        <v>272</v>
      </c>
    </row>
    <row r="293" spans="24:28" x14ac:dyDescent="0.25">
      <c r="X293" t="s">
        <v>1312</v>
      </c>
      <c r="Y293" t="s">
        <v>41</v>
      </c>
      <c r="Z293" t="s">
        <v>569</v>
      </c>
      <c r="AA293" t="s">
        <v>1050</v>
      </c>
      <c r="AB293" t="s">
        <v>273</v>
      </c>
    </row>
    <row r="294" spans="24:28" x14ac:dyDescent="0.25">
      <c r="X294" t="s">
        <v>1312</v>
      </c>
      <c r="Y294" t="s">
        <v>87</v>
      </c>
      <c r="Z294" t="s">
        <v>1342</v>
      </c>
      <c r="AA294" t="s">
        <v>1046</v>
      </c>
      <c r="AB294" t="s">
        <v>272</v>
      </c>
    </row>
    <row r="295" spans="24:28" x14ac:dyDescent="0.25">
      <c r="X295" t="s">
        <v>1312</v>
      </c>
      <c r="Y295" t="s">
        <v>87</v>
      </c>
      <c r="Z295" t="s">
        <v>1344</v>
      </c>
      <c r="AA295" t="s">
        <v>1046</v>
      </c>
      <c r="AB295" t="s">
        <v>272</v>
      </c>
    </row>
    <row r="296" spans="24:28" x14ac:dyDescent="0.25">
      <c r="X296" t="s">
        <v>1312</v>
      </c>
      <c r="Y296" t="s">
        <v>87</v>
      </c>
      <c r="Z296" t="s">
        <v>1343</v>
      </c>
      <c r="AA296" t="s">
        <v>1050</v>
      </c>
      <c r="AB296" t="s">
        <v>273</v>
      </c>
    </row>
    <row r="297" spans="24:28" x14ac:dyDescent="0.25">
      <c r="X297" t="s">
        <v>1312</v>
      </c>
      <c r="Y297" t="s">
        <v>87</v>
      </c>
      <c r="Z297" t="s">
        <v>1345</v>
      </c>
      <c r="AA297" t="s">
        <v>1050</v>
      </c>
      <c r="AB297" t="s">
        <v>273</v>
      </c>
    </row>
    <row r="298" spans="24:28" x14ac:dyDescent="0.25">
      <c r="X298" t="s">
        <v>1312</v>
      </c>
      <c r="Y298" t="s">
        <v>87</v>
      </c>
      <c r="Z298" t="s">
        <v>1346</v>
      </c>
      <c r="AA298" t="s">
        <v>1050</v>
      </c>
      <c r="AB298" t="s">
        <v>273</v>
      </c>
    </row>
    <row r="299" spans="24:28" x14ac:dyDescent="0.25">
      <c r="X299" t="s">
        <v>1312</v>
      </c>
      <c r="Y299" t="s">
        <v>87</v>
      </c>
      <c r="Z299" t="s">
        <v>1347</v>
      </c>
      <c r="AA299" t="s">
        <v>1050</v>
      </c>
      <c r="AB299" t="s">
        <v>273</v>
      </c>
    </row>
    <row r="300" spans="24:28" x14ac:dyDescent="0.25">
      <c r="X300" t="s">
        <v>1312</v>
      </c>
      <c r="Y300" t="s">
        <v>87</v>
      </c>
      <c r="Z300" t="s">
        <v>1348</v>
      </c>
      <c r="AA300" t="s">
        <v>1050</v>
      </c>
      <c r="AB300" t="s">
        <v>273</v>
      </c>
    </row>
    <row r="301" spans="24:28" x14ac:dyDescent="0.25">
      <c r="X301" t="s">
        <v>1312</v>
      </c>
      <c r="Y301" t="s">
        <v>87</v>
      </c>
      <c r="Z301" t="s">
        <v>1349</v>
      </c>
      <c r="AA301" t="s">
        <v>1050</v>
      </c>
      <c r="AB301" t="s">
        <v>273</v>
      </c>
    </row>
    <row r="302" spans="24:28" x14ac:dyDescent="0.25">
      <c r="X302" t="s">
        <v>1312</v>
      </c>
      <c r="Y302" t="s">
        <v>87</v>
      </c>
      <c r="Z302" t="s">
        <v>1350</v>
      </c>
      <c r="AA302" t="s">
        <v>1046</v>
      </c>
      <c r="AB302" t="s">
        <v>272</v>
      </c>
    </row>
    <row r="303" spans="24:28" x14ac:dyDescent="0.25">
      <c r="X303" t="s">
        <v>1312</v>
      </c>
      <c r="Y303" t="s">
        <v>87</v>
      </c>
      <c r="Z303" t="s">
        <v>1351</v>
      </c>
      <c r="AA303" t="s">
        <v>266</v>
      </c>
      <c r="AB303" t="s">
        <v>272</v>
      </c>
    </row>
    <row r="304" spans="24:28" x14ac:dyDescent="0.25">
      <c r="X304" t="s">
        <v>1312</v>
      </c>
      <c r="Y304" t="s">
        <v>87</v>
      </c>
      <c r="Z304" t="s">
        <v>1761</v>
      </c>
      <c r="AA304" t="s">
        <v>266</v>
      </c>
      <c r="AB304" t="s">
        <v>272</v>
      </c>
    </row>
    <row r="305" spans="24:28" x14ac:dyDescent="0.25">
      <c r="X305" t="s">
        <v>1312</v>
      </c>
      <c r="Y305" t="s">
        <v>42</v>
      </c>
      <c r="Z305" t="s">
        <v>1352</v>
      </c>
      <c r="AA305" t="s">
        <v>1046</v>
      </c>
      <c r="AB305" t="s">
        <v>272</v>
      </c>
    </row>
    <row r="306" spans="24:28" x14ac:dyDescent="0.25">
      <c r="X306" t="s">
        <v>1312</v>
      </c>
      <c r="Y306" t="s">
        <v>42</v>
      </c>
      <c r="Z306" t="s">
        <v>1353</v>
      </c>
      <c r="AA306" t="s">
        <v>1050</v>
      </c>
      <c r="AB306" t="s">
        <v>273</v>
      </c>
    </row>
    <row r="307" spans="24:28" x14ac:dyDescent="0.25">
      <c r="X307" t="s">
        <v>1312</v>
      </c>
      <c r="Y307" t="s">
        <v>42</v>
      </c>
      <c r="Z307" t="s">
        <v>1354</v>
      </c>
      <c r="AA307" t="s">
        <v>1046</v>
      </c>
      <c r="AB307" t="s">
        <v>272</v>
      </c>
    </row>
    <row r="308" spans="24:28" x14ac:dyDescent="0.25">
      <c r="X308" t="s">
        <v>1312</v>
      </c>
      <c r="Y308" t="s">
        <v>42</v>
      </c>
      <c r="Z308" t="s">
        <v>1355</v>
      </c>
      <c r="AA308" t="s">
        <v>1046</v>
      </c>
      <c r="AB308" t="s">
        <v>272</v>
      </c>
    </row>
    <row r="309" spans="24:28" x14ac:dyDescent="0.25">
      <c r="X309" t="s">
        <v>1312</v>
      </c>
      <c r="Y309" t="s">
        <v>42</v>
      </c>
      <c r="Z309" t="s">
        <v>1356</v>
      </c>
      <c r="AA309" t="s">
        <v>1046</v>
      </c>
      <c r="AB309" t="s">
        <v>272</v>
      </c>
    </row>
    <row r="310" spans="24:28" x14ac:dyDescent="0.25">
      <c r="X310" t="s">
        <v>1312</v>
      </c>
      <c r="Y310" t="s">
        <v>42</v>
      </c>
      <c r="Z310" t="s">
        <v>1357</v>
      </c>
      <c r="AA310" t="s">
        <v>1050</v>
      </c>
      <c r="AB310" t="s">
        <v>273</v>
      </c>
    </row>
    <row r="311" spans="24:28" x14ac:dyDescent="0.25">
      <c r="X311" t="s">
        <v>1312</v>
      </c>
      <c r="Y311" t="s">
        <v>42</v>
      </c>
      <c r="Z311" t="s">
        <v>1358</v>
      </c>
      <c r="AA311" t="s">
        <v>1046</v>
      </c>
      <c r="AB311" t="s">
        <v>272</v>
      </c>
    </row>
    <row r="312" spans="24:28" x14ac:dyDescent="0.25">
      <c r="X312" t="s">
        <v>1359</v>
      </c>
      <c r="Y312" t="s">
        <v>41</v>
      </c>
      <c r="Z312" t="s">
        <v>1363</v>
      </c>
      <c r="AA312" t="s">
        <v>1046</v>
      </c>
      <c r="AB312" t="s">
        <v>272</v>
      </c>
    </row>
    <row r="313" spans="24:28" x14ac:dyDescent="0.25">
      <c r="X313" t="s">
        <v>1359</v>
      </c>
      <c r="Y313" t="s">
        <v>41</v>
      </c>
      <c r="Z313" t="s">
        <v>1364</v>
      </c>
      <c r="AA313" t="s">
        <v>1046</v>
      </c>
      <c r="AB313" t="s">
        <v>272</v>
      </c>
    </row>
    <row r="314" spans="24:28" x14ac:dyDescent="0.25">
      <c r="X314" t="s">
        <v>1359</v>
      </c>
      <c r="Y314" t="s">
        <v>41</v>
      </c>
      <c r="Z314" t="s">
        <v>1365</v>
      </c>
      <c r="AA314" t="s">
        <v>1050</v>
      </c>
      <c r="AB314" t="s">
        <v>273</v>
      </c>
    </row>
    <row r="315" spans="24:28" x14ac:dyDescent="0.25">
      <c r="X315" t="s">
        <v>1359</v>
      </c>
      <c r="Y315" t="s">
        <v>41</v>
      </c>
      <c r="Z315" t="s">
        <v>1366</v>
      </c>
      <c r="AA315" t="s">
        <v>1046</v>
      </c>
      <c r="AB315" t="s">
        <v>272</v>
      </c>
    </row>
    <row r="316" spans="24:28" x14ac:dyDescent="0.25">
      <c r="X316" t="s">
        <v>1359</v>
      </c>
      <c r="Y316" t="s">
        <v>41</v>
      </c>
      <c r="Z316" t="s">
        <v>1367</v>
      </c>
      <c r="AA316" t="s">
        <v>1046</v>
      </c>
      <c r="AB316" t="s">
        <v>272</v>
      </c>
    </row>
    <row r="317" spans="24:28" x14ac:dyDescent="0.25">
      <c r="X317" t="s">
        <v>1359</v>
      </c>
      <c r="Y317" t="s">
        <v>41</v>
      </c>
      <c r="Z317" t="s">
        <v>1369</v>
      </c>
      <c r="AA317" t="s">
        <v>1046</v>
      </c>
      <c r="AB317" t="s">
        <v>272</v>
      </c>
    </row>
    <row r="318" spans="24:28" x14ac:dyDescent="0.25">
      <c r="X318" t="s">
        <v>1359</v>
      </c>
      <c r="Y318" t="s">
        <v>41</v>
      </c>
      <c r="Z318" t="s">
        <v>1370</v>
      </c>
      <c r="AA318" t="s">
        <v>1046</v>
      </c>
      <c r="AB318" t="s">
        <v>272</v>
      </c>
    </row>
    <row r="319" spans="24:28" x14ac:dyDescent="0.25">
      <c r="X319" t="s">
        <v>1359</v>
      </c>
      <c r="Y319" t="s">
        <v>41</v>
      </c>
      <c r="Z319" t="s">
        <v>1371</v>
      </c>
      <c r="AA319" t="s">
        <v>1046</v>
      </c>
      <c r="AB319" t="s">
        <v>272</v>
      </c>
    </row>
    <row r="320" spans="24:28" x14ac:dyDescent="0.25">
      <c r="X320" t="s">
        <v>1359</v>
      </c>
      <c r="Y320" t="s">
        <v>41</v>
      </c>
      <c r="Z320" t="s">
        <v>1372</v>
      </c>
      <c r="AA320" t="s">
        <v>1046</v>
      </c>
      <c r="AB320" t="s">
        <v>272</v>
      </c>
    </row>
    <row r="321" spans="24:28" x14ac:dyDescent="0.25">
      <c r="X321" t="s">
        <v>1359</v>
      </c>
      <c r="Y321" t="s">
        <v>41</v>
      </c>
      <c r="Z321" t="s">
        <v>1373</v>
      </c>
      <c r="AA321" t="s">
        <v>1046</v>
      </c>
      <c r="AB321" t="s">
        <v>272</v>
      </c>
    </row>
    <row r="322" spans="24:28" x14ac:dyDescent="0.25">
      <c r="X322" t="s">
        <v>1359</v>
      </c>
      <c r="Y322" t="s">
        <v>41</v>
      </c>
      <c r="Z322" t="s">
        <v>1374</v>
      </c>
      <c r="AA322" t="s">
        <v>1046</v>
      </c>
      <c r="AB322" t="s">
        <v>272</v>
      </c>
    </row>
    <row r="323" spans="24:28" x14ac:dyDescent="0.25">
      <c r="X323" t="s">
        <v>1359</v>
      </c>
      <c r="Y323" t="s">
        <v>41</v>
      </c>
      <c r="Z323" t="s">
        <v>1375</v>
      </c>
      <c r="AA323" t="s">
        <v>1046</v>
      </c>
      <c r="AB323" t="s">
        <v>272</v>
      </c>
    </row>
    <row r="324" spans="24:28" x14ac:dyDescent="0.25">
      <c r="X324" t="s">
        <v>1359</v>
      </c>
      <c r="Y324" t="s">
        <v>41</v>
      </c>
      <c r="Z324" t="s">
        <v>1376</v>
      </c>
      <c r="AA324" t="s">
        <v>1046</v>
      </c>
      <c r="AB324" t="s">
        <v>272</v>
      </c>
    </row>
    <row r="325" spans="24:28" x14ac:dyDescent="0.25">
      <c r="X325" t="s">
        <v>1359</v>
      </c>
      <c r="Y325" t="s">
        <v>41</v>
      </c>
      <c r="Z325" t="s">
        <v>1377</v>
      </c>
      <c r="AA325" t="s">
        <v>1046</v>
      </c>
      <c r="AB325" t="s">
        <v>272</v>
      </c>
    </row>
    <row r="326" spans="24:28" x14ac:dyDescent="0.25">
      <c r="X326" t="s">
        <v>1359</v>
      </c>
      <c r="Y326" t="s">
        <v>41</v>
      </c>
      <c r="Z326" t="s">
        <v>1368</v>
      </c>
      <c r="AA326" t="s">
        <v>1050</v>
      </c>
      <c r="AB326" t="s">
        <v>273</v>
      </c>
    </row>
    <row r="327" spans="24:28" x14ac:dyDescent="0.25">
      <c r="X327" t="s">
        <v>1359</v>
      </c>
      <c r="Y327" t="s">
        <v>41</v>
      </c>
      <c r="Z327" t="s">
        <v>1378</v>
      </c>
      <c r="AA327" t="s">
        <v>1050</v>
      </c>
      <c r="AB327" t="s">
        <v>273</v>
      </c>
    </row>
    <row r="328" spans="24:28" x14ac:dyDescent="0.25">
      <c r="X328" t="s">
        <v>1359</v>
      </c>
      <c r="Y328" t="s">
        <v>41</v>
      </c>
      <c r="Z328" t="s">
        <v>1379</v>
      </c>
      <c r="AA328" t="s">
        <v>1046</v>
      </c>
      <c r="AB328" t="s">
        <v>272</v>
      </c>
    </row>
    <row r="329" spans="24:28" x14ac:dyDescent="0.25">
      <c r="X329" t="s">
        <v>1359</v>
      </c>
      <c r="Y329" t="s">
        <v>41</v>
      </c>
      <c r="Z329" t="s">
        <v>1380</v>
      </c>
      <c r="AA329" t="s">
        <v>1046</v>
      </c>
      <c r="AB329" t="s">
        <v>272</v>
      </c>
    </row>
    <row r="330" spans="24:28" x14ac:dyDescent="0.25">
      <c r="X330" t="s">
        <v>1359</v>
      </c>
      <c r="Y330" t="s">
        <v>41</v>
      </c>
      <c r="Z330" t="s">
        <v>1381</v>
      </c>
      <c r="AA330" t="s">
        <v>1050</v>
      </c>
      <c r="AB330" t="s">
        <v>273</v>
      </c>
    </row>
    <row r="331" spans="24:28" x14ac:dyDescent="0.25">
      <c r="X331" t="s">
        <v>1359</v>
      </c>
      <c r="Y331" t="s">
        <v>41</v>
      </c>
      <c r="Z331" t="s">
        <v>1382</v>
      </c>
      <c r="AA331" t="s">
        <v>1046</v>
      </c>
      <c r="AB331" t="s">
        <v>272</v>
      </c>
    </row>
    <row r="332" spans="24:28" x14ac:dyDescent="0.25">
      <c r="X332" t="s">
        <v>1359</v>
      </c>
      <c r="Y332" t="s">
        <v>41</v>
      </c>
      <c r="Z332" t="s">
        <v>1383</v>
      </c>
      <c r="AA332" t="s">
        <v>1046</v>
      </c>
      <c r="AB332" t="s">
        <v>272</v>
      </c>
    </row>
    <row r="333" spans="24:28" x14ac:dyDescent="0.25">
      <c r="X333" t="s">
        <v>1359</v>
      </c>
      <c r="Y333" t="s">
        <v>41</v>
      </c>
      <c r="Z333" t="s">
        <v>1384</v>
      </c>
      <c r="AA333" t="s">
        <v>1050</v>
      </c>
      <c r="AB333" t="s">
        <v>273</v>
      </c>
    </row>
    <row r="334" spans="24:28" x14ac:dyDescent="0.25">
      <c r="X334" t="s">
        <v>1359</v>
      </c>
      <c r="Y334" t="s">
        <v>41</v>
      </c>
      <c r="Z334" t="s">
        <v>1385</v>
      </c>
      <c r="AA334" t="s">
        <v>1046</v>
      </c>
      <c r="AB334" t="s">
        <v>272</v>
      </c>
    </row>
    <row r="335" spans="24:28" x14ac:dyDescent="0.25">
      <c r="X335" t="s">
        <v>1359</v>
      </c>
      <c r="Y335" t="s">
        <v>41</v>
      </c>
      <c r="Z335" t="s">
        <v>1386</v>
      </c>
      <c r="AA335" t="s">
        <v>1050</v>
      </c>
      <c r="AB335" t="s">
        <v>273</v>
      </c>
    </row>
    <row r="336" spans="24:28" x14ac:dyDescent="0.25">
      <c r="X336" t="s">
        <v>1359</v>
      </c>
      <c r="Y336" t="s">
        <v>41</v>
      </c>
      <c r="Z336" t="s">
        <v>1387</v>
      </c>
      <c r="AA336" t="s">
        <v>1050</v>
      </c>
      <c r="AB336" t="s">
        <v>273</v>
      </c>
    </row>
    <row r="337" spans="24:28" x14ac:dyDescent="0.25">
      <c r="X337" t="s">
        <v>1359</v>
      </c>
      <c r="Y337" t="s">
        <v>41</v>
      </c>
      <c r="Z337" t="s">
        <v>1388</v>
      </c>
      <c r="AA337" t="s">
        <v>1046</v>
      </c>
      <c r="AB337" t="s">
        <v>272</v>
      </c>
    </row>
    <row r="338" spans="24:28" x14ac:dyDescent="0.25">
      <c r="X338" t="s">
        <v>1359</v>
      </c>
      <c r="Y338" t="s">
        <v>41</v>
      </c>
      <c r="Z338" t="s">
        <v>1389</v>
      </c>
      <c r="AA338" t="s">
        <v>1046</v>
      </c>
      <c r="AB338" t="s">
        <v>272</v>
      </c>
    </row>
    <row r="339" spans="24:28" x14ac:dyDescent="0.25">
      <c r="X339" t="s">
        <v>1359</v>
      </c>
      <c r="Y339" t="s">
        <v>41</v>
      </c>
      <c r="Z339" t="s">
        <v>1360</v>
      </c>
      <c r="AA339" t="s">
        <v>266</v>
      </c>
      <c r="AB339" t="s">
        <v>273</v>
      </c>
    </row>
    <row r="340" spans="24:28" x14ac:dyDescent="0.25">
      <c r="X340" t="s">
        <v>1359</v>
      </c>
      <c r="Y340" t="s">
        <v>41</v>
      </c>
      <c r="Z340" t="s">
        <v>1361</v>
      </c>
      <c r="AA340" t="s">
        <v>266</v>
      </c>
      <c r="AB340" t="s">
        <v>273</v>
      </c>
    </row>
    <row r="341" spans="24:28" x14ac:dyDescent="0.25">
      <c r="X341" t="s">
        <v>1359</v>
      </c>
      <c r="Y341" t="s">
        <v>41</v>
      </c>
      <c r="Z341" t="s">
        <v>1362</v>
      </c>
      <c r="AA341" t="s">
        <v>266</v>
      </c>
      <c r="AB341" t="s">
        <v>273</v>
      </c>
    </row>
    <row r="342" spans="24:28" x14ac:dyDescent="0.25">
      <c r="X342" t="s">
        <v>1359</v>
      </c>
      <c r="Y342" t="s">
        <v>40</v>
      </c>
      <c r="Z342" t="s">
        <v>1391</v>
      </c>
      <c r="AA342" t="s">
        <v>1046</v>
      </c>
      <c r="AB342" t="s">
        <v>272</v>
      </c>
    </row>
    <row r="343" spans="24:28" x14ac:dyDescent="0.25">
      <c r="X343" t="s">
        <v>1359</v>
      </c>
      <c r="Y343" t="s">
        <v>40</v>
      </c>
      <c r="Z343" t="s">
        <v>1392</v>
      </c>
      <c r="AA343" t="s">
        <v>1046</v>
      </c>
      <c r="AB343" t="s">
        <v>272</v>
      </c>
    </row>
    <row r="344" spans="24:28" x14ac:dyDescent="0.25">
      <c r="X344" t="s">
        <v>1359</v>
      </c>
      <c r="Y344" t="s">
        <v>40</v>
      </c>
      <c r="Z344" t="s">
        <v>1393</v>
      </c>
      <c r="AA344" t="s">
        <v>1046</v>
      </c>
      <c r="AB344" t="s">
        <v>272</v>
      </c>
    </row>
    <row r="345" spans="24:28" x14ac:dyDescent="0.25">
      <c r="X345" t="s">
        <v>1359</v>
      </c>
      <c r="Y345" t="s">
        <v>40</v>
      </c>
      <c r="Z345" t="s">
        <v>1394</v>
      </c>
      <c r="AA345" t="s">
        <v>1046</v>
      </c>
      <c r="AB345" t="s">
        <v>272</v>
      </c>
    </row>
    <row r="346" spans="24:28" x14ac:dyDescent="0.25">
      <c r="X346" t="s">
        <v>1359</v>
      </c>
      <c r="Y346" t="s">
        <v>40</v>
      </c>
      <c r="Z346" t="s">
        <v>1395</v>
      </c>
      <c r="AA346" t="s">
        <v>1050</v>
      </c>
      <c r="AB346" t="s">
        <v>273</v>
      </c>
    </row>
    <row r="347" spans="24:28" x14ac:dyDescent="0.25">
      <c r="X347" t="s">
        <v>1359</v>
      </c>
      <c r="Y347" t="s">
        <v>40</v>
      </c>
      <c r="Z347" t="s">
        <v>1397</v>
      </c>
      <c r="AA347" t="s">
        <v>1046</v>
      </c>
      <c r="AB347" t="s">
        <v>272</v>
      </c>
    </row>
    <row r="348" spans="24:28" x14ac:dyDescent="0.25">
      <c r="X348" t="s">
        <v>1359</v>
      </c>
      <c r="Y348" t="s">
        <v>40</v>
      </c>
      <c r="Z348" t="s">
        <v>1398</v>
      </c>
      <c r="AA348" t="s">
        <v>1046</v>
      </c>
      <c r="AB348" t="s">
        <v>272</v>
      </c>
    </row>
    <row r="349" spans="24:28" x14ac:dyDescent="0.25">
      <c r="X349" t="s">
        <v>1359</v>
      </c>
      <c r="Y349" t="s">
        <v>40</v>
      </c>
      <c r="Z349" t="s">
        <v>1399</v>
      </c>
      <c r="AA349" t="s">
        <v>1046</v>
      </c>
      <c r="AB349" t="s">
        <v>272</v>
      </c>
    </row>
    <row r="350" spans="24:28" x14ac:dyDescent="0.25">
      <c r="X350" t="s">
        <v>1359</v>
      </c>
      <c r="Y350" t="s">
        <v>40</v>
      </c>
      <c r="Z350" t="s">
        <v>1400</v>
      </c>
      <c r="AA350" t="s">
        <v>1046</v>
      </c>
      <c r="AB350" t="s">
        <v>272</v>
      </c>
    </row>
    <row r="351" spans="24:28" x14ac:dyDescent="0.25">
      <c r="X351" t="s">
        <v>1359</v>
      </c>
      <c r="Y351" t="s">
        <v>40</v>
      </c>
      <c r="Z351" t="s">
        <v>1401</v>
      </c>
      <c r="AA351" t="s">
        <v>1046</v>
      </c>
      <c r="AB351" t="s">
        <v>272</v>
      </c>
    </row>
    <row r="352" spans="24:28" x14ac:dyDescent="0.25">
      <c r="X352" t="s">
        <v>1359</v>
      </c>
      <c r="Y352" t="s">
        <v>40</v>
      </c>
      <c r="Z352" t="s">
        <v>1402</v>
      </c>
      <c r="AA352" t="s">
        <v>1046</v>
      </c>
      <c r="AB352" t="s">
        <v>272</v>
      </c>
    </row>
    <row r="353" spans="24:28" x14ac:dyDescent="0.25">
      <c r="X353" t="s">
        <v>1359</v>
      </c>
      <c r="Y353" t="s">
        <v>40</v>
      </c>
      <c r="Z353" t="s">
        <v>1403</v>
      </c>
      <c r="AA353" t="s">
        <v>1046</v>
      </c>
      <c r="AB353" t="s">
        <v>272</v>
      </c>
    </row>
    <row r="354" spans="24:28" x14ac:dyDescent="0.25">
      <c r="X354" t="s">
        <v>1359</v>
      </c>
      <c r="Y354" t="s">
        <v>40</v>
      </c>
      <c r="Z354" t="s">
        <v>1396</v>
      </c>
      <c r="AA354" t="s">
        <v>1050</v>
      </c>
      <c r="AB354" t="s">
        <v>273</v>
      </c>
    </row>
    <row r="355" spans="24:28" x14ac:dyDescent="0.25">
      <c r="X355" t="s">
        <v>1359</v>
      </c>
      <c r="Y355" t="s">
        <v>40</v>
      </c>
      <c r="Z355" t="s">
        <v>1404</v>
      </c>
      <c r="AA355" t="s">
        <v>1046</v>
      </c>
      <c r="AB355" t="s">
        <v>272</v>
      </c>
    </row>
    <row r="356" spans="24:28" x14ac:dyDescent="0.25">
      <c r="X356" t="s">
        <v>1359</v>
      </c>
      <c r="Y356" t="s">
        <v>40</v>
      </c>
      <c r="Z356" t="s">
        <v>1405</v>
      </c>
      <c r="AA356" t="s">
        <v>1050</v>
      </c>
      <c r="AB356" t="s">
        <v>273</v>
      </c>
    </row>
    <row r="357" spans="24:28" x14ac:dyDescent="0.25">
      <c r="X357" t="s">
        <v>1359</v>
      </c>
      <c r="Y357" t="s">
        <v>40</v>
      </c>
      <c r="Z357" t="s">
        <v>1406</v>
      </c>
      <c r="AA357" t="s">
        <v>1046</v>
      </c>
      <c r="AB357" t="s">
        <v>272</v>
      </c>
    </row>
    <row r="358" spans="24:28" x14ac:dyDescent="0.25">
      <c r="X358" t="s">
        <v>1359</v>
      </c>
      <c r="Y358" t="s">
        <v>40</v>
      </c>
      <c r="Z358" t="s">
        <v>1390</v>
      </c>
      <c r="AA358" t="s">
        <v>266</v>
      </c>
      <c r="AB358" t="s">
        <v>272</v>
      </c>
    </row>
    <row r="359" spans="24:28" x14ac:dyDescent="0.25">
      <c r="X359" t="s">
        <v>1359</v>
      </c>
      <c r="Y359" t="s">
        <v>821</v>
      </c>
      <c r="Z359" t="s">
        <v>1408</v>
      </c>
      <c r="AA359" t="s">
        <v>1046</v>
      </c>
      <c r="AB359" t="s">
        <v>272</v>
      </c>
    </row>
    <row r="360" spans="24:28" x14ac:dyDescent="0.25">
      <c r="X360" t="s">
        <v>1359</v>
      </c>
      <c r="Y360" t="s">
        <v>821</v>
      </c>
      <c r="Z360" t="s">
        <v>1409</v>
      </c>
      <c r="AA360" t="s">
        <v>1046</v>
      </c>
      <c r="AB360" t="s">
        <v>272</v>
      </c>
    </row>
    <row r="361" spans="24:28" x14ac:dyDescent="0.25">
      <c r="X361" t="s">
        <v>1359</v>
      </c>
      <c r="Y361" t="s">
        <v>821</v>
      </c>
      <c r="Z361" t="s">
        <v>1410</v>
      </c>
      <c r="AA361" t="s">
        <v>1046</v>
      </c>
      <c r="AB361" t="s">
        <v>272</v>
      </c>
    </row>
    <row r="362" spans="24:28" x14ac:dyDescent="0.25">
      <c r="X362" t="s">
        <v>1359</v>
      </c>
      <c r="Y362" t="s">
        <v>821</v>
      </c>
      <c r="Z362" t="s">
        <v>1411</v>
      </c>
      <c r="AA362" t="s">
        <v>1046</v>
      </c>
      <c r="AB362" t="s">
        <v>272</v>
      </c>
    </row>
    <row r="363" spans="24:28" x14ac:dyDescent="0.25">
      <c r="X363" t="s">
        <v>1359</v>
      </c>
      <c r="Y363" t="s">
        <v>821</v>
      </c>
      <c r="Z363" t="s">
        <v>1407</v>
      </c>
      <c r="AA363" t="s">
        <v>1050</v>
      </c>
      <c r="AB363" t="s">
        <v>273</v>
      </c>
    </row>
    <row r="364" spans="24:28" x14ac:dyDescent="0.25">
      <c r="X364" t="s">
        <v>1359</v>
      </c>
      <c r="Y364" t="s">
        <v>821</v>
      </c>
      <c r="Z364" t="s">
        <v>1412</v>
      </c>
      <c r="AA364" t="s">
        <v>1046</v>
      </c>
      <c r="AB364" t="s">
        <v>272</v>
      </c>
    </row>
    <row r="365" spans="24:28" x14ac:dyDescent="0.25">
      <c r="X365" t="s">
        <v>1359</v>
      </c>
      <c r="Y365" t="s">
        <v>821</v>
      </c>
      <c r="Z365" t="s">
        <v>1413</v>
      </c>
      <c r="AA365" t="s">
        <v>1050</v>
      </c>
      <c r="AB365" t="s">
        <v>273</v>
      </c>
    </row>
    <row r="366" spans="24:28" x14ac:dyDescent="0.25">
      <c r="X366" t="s">
        <v>1359</v>
      </c>
      <c r="Y366" t="s">
        <v>821</v>
      </c>
      <c r="Z366" t="s">
        <v>1414</v>
      </c>
      <c r="AA366" t="s">
        <v>1050</v>
      </c>
      <c r="AB366" t="s">
        <v>273</v>
      </c>
    </row>
    <row r="367" spans="24:28" x14ac:dyDescent="0.25">
      <c r="X367" t="s">
        <v>1359</v>
      </c>
      <c r="Y367" t="s">
        <v>821</v>
      </c>
      <c r="Z367" t="s">
        <v>1415</v>
      </c>
      <c r="AA367" t="s">
        <v>1046</v>
      </c>
      <c r="AB367" t="s">
        <v>272</v>
      </c>
    </row>
    <row r="368" spans="24:28" x14ac:dyDescent="0.25">
      <c r="X368" t="s">
        <v>1359</v>
      </c>
      <c r="Y368" t="s">
        <v>42</v>
      </c>
      <c r="Z368" t="s">
        <v>1416</v>
      </c>
      <c r="AA368" t="s">
        <v>1046</v>
      </c>
      <c r="AB368" t="s">
        <v>272</v>
      </c>
    </row>
    <row r="369" spans="24:28" x14ac:dyDescent="0.25">
      <c r="X369" t="s">
        <v>1359</v>
      </c>
      <c r="Y369" t="s">
        <v>42</v>
      </c>
      <c r="Z369" t="s">
        <v>1418</v>
      </c>
      <c r="AA369" t="s">
        <v>1046</v>
      </c>
      <c r="AB369" t="s">
        <v>272</v>
      </c>
    </row>
    <row r="370" spans="24:28" x14ac:dyDescent="0.25">
      <c r="X370" t="s">
        <v>1359</v>
      </c>
      <c r="Y370" t="s">
        <v>42</v>
      </c>
      <c r="Z370" t="s">
        <v>1419</v>
      </c>
      <c r="AA370" t="s">
        <v>1046</v>
      </c>
      <c r="AB370" t="s">
        <v>272</v>
      </c>
    </row>
    <row r="371" spans="24:28" x14ac:dyDescent="0.25">
      <c r="X371" t="s">
        <v>1359</v>
      </c>
      <c r="Y371" t="s">
        <v>42</v>
      </c>
      <c r="Z371" t="s">
        <v>1417</v>
      </c>
      <c r="AA371" t="s">
        <v>1050</v>
      </c>
      <c r="AB371" t="s">
        <v>273</v>
      </c>
    </row>
    <row r="372" spans="24:28" x14ac:dyDescent="0.25">
      <c r="X372" t="s">
        <v>1359</v>
      </c>
      <c r="Y372" t="s">
        <v>42</v>
      </c>
      <c r="Z372" t="s">
        <v>1420</v>
      </c>
      <c r="AA372" t="s">
        <v>1046</v>
      </c>
      <c r="AB372" t="s">
        <v>272</v>
      </c>
    </row>
    <row r="373" spans="24:28" x14ac:dyDescent="0.25">
      <c r="X373" t="s">
        <v>1359</v>
      </c>
      <c r="Y373" t="s">
        <v>42</v>
      </c>
      <c r="Z373" t="s">
        <v>1421</v>
      </c>
      <c r="AA373" t="s">
        <v>1050</v>
      </c>
      <c r="AB373" t="s">
        <v>273</v>
      </c>
    </row>
    <row r="374" spans="24:28" x14ac:dyDescent="0.25">
      <c r="X374" t="s">
        <v>1359</v>
      </c>
      <c r="Y374" t="s">
        <v>42</v>
      </c>
      <c r="Z374" t="s">
        <v>1424</v>
      </c>
      <c r="AA374" t="s">
        <v>1046</v>
      </c>
      <c r="AB374" t="s">
        <v>272</v>
      </c>
    </row>
    <row r="375" spans="24:28" x14ac:dyDescent="0.25">
      <c r="X375" t="s">
        <v>1359</v>
      </c>
      <c r="Y375" t="s">
        <v>42</v>
      </c>
      <c r="Z375" t="s">
        <v>1425</v>
      </c>
      <c r="AA375" t="s">
        <v>1046</v>
      </c>
      <c r="AB375" t="s">
        <v>272</v>
      </c>
    </row>
    <row r="376" spans="24:28" x14ac:dyDescent="0.25">
      <c r="X376" t="s">
        <v>1359</v>
      </c>
      <c r="Y376" t="s">
        <v>42</v>
      </c>
      <c r="Z376" t="s">
        <v>1423</v>
      </c>
      <c r="AA376" t="s">
        <v>266</v>
      </c>
      <c r="AB376" t="s">
        <v>272</v>
      </c>
    </row>
    <row r="377" spans="24:28" x14ac:dyDescent="0.25">
      <c r="X377" t="s">
        <v>1359</v>
      </c>
      <c r="Y377" t="s">
        <v>42</v>
      </c>
      <c r="Z377" t="s">
        <v>1422</v>
      </c>
      <c r="AA377" t="s">
        <v>266</v>
      </c>
      <c r="AB377" t="s">
        <v>273</v>
      </c>
    </row>
    <row r="378" spans="24:28" x14ac:dyDescent="0.25">
      <c r="X378" t="s">
        <v>1359</v>
      </c>
      <c r="Y378" t="s">
        <v>617</v>
      </c>
      <c r="Z378" t="s">
        <v>1426</v>
      </c>
      <c r="AA378" t="s">
        <v>266</v>
      </c>
      <c r="AB378" t="s">
        <v>272</v>
      </c>
    </row>
    <row r="379" spans="24:28" x14ac:dyDescent="0.25">
      <c r="X379" t="s">
        <v>1359</v>
      </c>
      <c r="Y379" t="s">
        <v>617</v>
      </c>
      <c r="Z379" t="s">
        <v>1427</v>
      </c>
      <c r="AA379" t="s">
        <v>266</v>
      </c>
      <c r="AB379" t="s">
        <v>273</v>
      </c>
    </row>
    <row r="380" spans="24:28" x14ac:dyDescent="0.25">
      <c r="X380" t="s">
        <v>1359</v>
      </c>
      <c r="Y380" t="s">
        <v>617</v>
      </c>
      <c r="Z380" t="s">
        <v>1428</v>
      </c>
      <c r="AA380" t="s">
        <v>266</v>
      </c>
      <c r="AB380" t="s">
        <v>272</v>
      </c>
    </row>
    <row r="381" spans="24:28" x14ac:dyDescent="0.25">
      <c r="X381" t="s">
        <v>1359</v>
      </c>
      <c r="Y381" t="s">
        <v>617</v>
      </c>
      <c r="Z381" t="s">
        <v>1429</v>
      </c>
      <c r="AA381" t="s">
        <v>266</v>
      </c>
      <c r="AB381" t="s">
        <v>272</v>
      </c>
    </row>
    <row r="382" spans="24:28" x14ac:dyDescent="0.25">
      <c r="X382" t="s">
        <v>1359</v>
      </c>
      <c r="Y382" t="s">
        <v>617</v>
      </c>
      <c r="Z382" t="s">
        <v>611</v>
      </c>
      <c r="AA382" t="s">
        <v>266</v>
      </c>
      <c r="AB382" t="s">
        <v>272</v>
      </c>
    </row>
    <row r="383" spans="24:28" x14ac:dyDescent="0.25">
      <c r="X383" t="s">
        <v>1359</v>
      </c>
      <c r="Y383" t="s">
        <v>617</v>
      </c>
      <c r="Z383" t="s">
        <v>1431</v>
      </c>
      <c r="AA383" t="s">
        <v>266</v>
      </c>
      <c r="AB383" t="s">
        <v>272</v>
      </c>
    </row>
    <row r="384" spans="24:28" x14ac:dyDescent="0.25">
      <c r="X384" t="s">
        <v>1359</v>
      </c>
      <c r="Y384" t="s">
        <v>617</v>
      </c>
      <c r="Z384" t="s">
        <v>1430</v>
      </c>
      <c r="AA384" t="s">
        <v>266</v>
      </c>
      <c r="AB384" t="s">
        <v>272</v>
      </c>
    </row>
    <row r="385" spans="24:28" x14ac:dyDescent="0.25">
      <c r="X385" t="s">
        <v>1359</v>
      </c>
      <c r="Y385" t="s">
        <v>617</v>
      </c>
      <c r="Z385" t="s">
        <v>1432</v>
      </c>
      <c r="AA385" t="s">
        <v>266</v>
      </c>
      <c r="AB385" t="s">
        <v>272</v>
      </c>
    </row>
    <row r="386" spans="24:28" x14ac:dyDescent="0.25">
      <c r="X386" t="s">
        <v>1359</v>
      </c>
      <c r="Y386" t="s">
        <v>618</v>
      </c>
      <c r="Z386" t="s">
        <v>1433</v>
      </c>
      <c r="AA386" t="s">
        <v>266</v>
      </c>
      <c r="AB386" t="s">
        <v>272</v>
      </c>
    </row>
    <row r="387" spans="24:28" x14ac:dyDescent="0.25">
      <c r="X387" t="s">
        <v>1359</v>
      </c>
      <c r="Y387" t="s">
        <v>618</v>
      </c>
      <c r="Z387" t="s">
        <v>614</v>
      </c>
      <c r="AA387" t="s">
        <v>266</v>
      </c>
      <c r="AB387" t="s">
        <v>272</v>
      </c>
    </row>
    <row r="388" spans="24:28" x14ac:dyDescent="0.25">
      <c r="X388" t="s">
        <v>1359</v>
      </c>
      <c r="Y388" t="s">
        <v>618</v>
      </c>
      <c r="Z388" t="s">
        <v>1434</v>
      </c>
      <c r="AA388" t="s">
        <v>266</v>
      </c>
      <c r="AB388" t="s">
        <v>272</v>
      </c>
    </row>
    <row r="389" spans="24:28" x14ac:dyDescent="0.25">
      <c r="X389" t="s">
        <v>1359</v>
      </c>
      <c r="Y389" t="s">
        <v>618</v>
      </c>
      <c r="Z389" t="s">
        <v>1435</v>
      </c>
      <c r="AA389" t="s">
        <v>266</v>
      </c>
      <c r="AB389" t="s">
        <v>273</v>
      </c>
    </row>
    <row r="390" spans="24:28" x14ac:dyDescent="0.25">
      <c r="X390" t="s">
        <v>1359</v>
      </c>
      <c r="Y390" t="s">
        <v>618</v>
      </c>
      <c r="Z390" t="s">
        <v>1436</v>
      </c>
      <c r="AA390" t="s">
        <v>266</v>
      </c>
      <c r="AB390" t="s">
        <v>273</v>
      </c>
    </row>
    <row r="391" spans="24:28" x14ac:dyDescent="0.25">
      <c r="X391" t="s">
        <v>1359</v>
      </c>
      <c r="Y391" t="s">
        <v>618</v>
      </c>
      <c r="Z391" t="s">
        <v>1437</v>
      </c>
      <c r="AA391" t="s">
        <v>266</v>
      </c>
      <c r="AB391" t="s">
        <v>273</v>
      </c>
    </row>
    <row r="392" spans="24:28" x14ac:dyDescent="0.25">
      <c r="X392" t="s">
        <v>1359</v>
      </c>
      <c r="Y392" t="s">
        <v>618</v>
      </c>
      <c r="Z392" t="s">
        <v>1439</v>
      </c>
      <c r="AA392" t="s">
        <v>266</v>
      </c>
      <c r="AB392" t="s">
        <v>272</v>
      </c>
    </row>
    <row r="393" spans="24:28" x14ac:dyDescent="0.25">
      <c r="X393" t="s">
        <v>1359</v>
      </c>
      <c r="Y393" t="s">
        <v>618</v>
      </c>
      <c r="Z393" t="s">
        <v>1438</v>
      </c>
      <c r="AA393" t="s">
        <v>266</v>
      </c>
      <c r="AB393" t="s">
        <v>272</v>
      </c>
    </row>
    <row r="394" spans="24:28" x14ac:dyDescent="0.25">
      <c r="X394" t="s">
        <v>1440</v>
      </c>
      <c r="Y394" t="s">
        <v>40</v>
      </c>
      <c r="Z394" t="s">
        <v>1443</v>
      </c>
      <c r="AA394" t="s">
        <v>1050</v>
      </c>
      <c r="AB394" t="s">
        <v>273</v>
      </c>
    </row>
    <row r="395" spans="24:28" x14ac:dyDescent="0.25">
      <c r="X395" t="s">
        <v>1440</v>
      </c>
      <c r="Y395" t="s">
        <v>40</v>
      </c>
      <c r="Z395" t="s">
        <v>1444</v>
      </c>
      <c r="AA395" t="s">
        <v>1046</v>
      </c>
      <c r="AB395" t="s">
        <v>272</v>
      </c>
    </row>
    <row r="396" spans="24:28" x14ac:dyDescent="0.25">
      <c r="X396" t="s">
        <v>1440</v>
      </c>
      <c r="Y396" t="s">
        <v>40</v>
      </c>
      <c r="Z396" t="s">
        <v>1445</v>
      </c>
      <c r="AA396" t="s">
        <v>1046</v>
      </c>
      <c r="AB396" t="s">
        <v>272</v>
      </c>
    </row>
    <row r="397" spans="24:28" x14ac:dyDescent="0.25">
      <c r="X397" t="s">
        <v>1440</v>
      </c>
      <c r="Y397" t="s">
        <v>40</v>
      </c>
      <c r="Z397" t="s">
        <v>1446</v>
      </c>
      <c r="AA397" t="s">
        <v>1050</v>
      </c>
      <c r="AB397" t="s">
        <v>273</v>
      </c>
    </row>
    <row r="398" spans="24:28" x14ac:dyDescent="0.25">
      <c r="X398" t="s">
        <v>1440</v>
      </c>
      <c r="Y398" t="s">
        <v>40</v>
      </c>
      <c r="Z398" t="s">
        <v>1447</v>
      </c>
      <c r="AA398" t="s">
        <v>1046</v>
      </c>
      <c r="AB398" t="s">
        <v>272</v>
      </c>
    </row>
    <row r="399" spans="24:28" x14ac:dyDescent="0.25">
      <c r="X399" t="s">
        <v>1440</v>
      </c>
      <c r="Y399" t="s">
        <v>40</v>
      </c>
      <c r="Z399" t="s">
        <v>1448</v>
      </c>
      <c r="AA399" t="s">
        <v>1050</v>
      </c>
      <c r="AB399" t="s">
        <v>273</v>
      </c>
    </row>
    <row r="400" spans="24:28" x14ac:dyDescent="0.25">
      <c r="X400" t="s">
        <v>1440</v>
      </c>
      <c r="Y400" t="s">
        <v>40</v>
      </c>
      <c r="Z400" t="s">
        <v>1449</v>
      </c>
      <c r="AA400" t="s">
        <v>1046</v>
      </c>
      <c r="AB400" t="s">
        <v>272</v>
      </c>
    </row>
    <row r="401" spans="24:28" x14ac:dyDescent="0.25">
      <c r="X401" t="s">
        <v>1440</v>
      </c>
      <c r="Y401" t="s">
        <v>40</v>
      </c>
      <c r="Z401" t="s">
        <v>1450</v>
      </c>
      <c r="AA401" t="s">
        <v>1046</v>
      </c>
      <c r="AB401" t="s">
        <v>272</v>
      </c>
    </row>
    <row r="402" spans="24:28" x14ac:dyDescent="0.25">
      <c r="X402" t="s">
        <v>1440</v>
      </c>
      <c r="Y402" t="s">
        <v>40</v>
      </c>
      <c r="Z402" t="s">
        <v>1451</v>
      </c>
      <c r="AA402" t="s">
        <v>1046</v>
      </c>
      <c r="AB402" t="s">
        <v>272</v>
      </c>
    </row>
    <row r="403" spans="24:28" x14ac:dyDescent="0.25">
      <c r="X403" t="s">
        <v>1440</v>
      </c>
      <c r="Y403" t="s">
        <v>40</v>
      </c>
      <c r="Z403" t="s">
        <v>1452</v>
      </c>
      <c r="AA403" t="s">
        <v>1050</v>
      </c>
      <c r="AB403" t="s">
        <v>273</v>
      </c>
    </row>
    <row r="404" spans="24:28" x14ac:dyDescent="0.25">
      <c r="X404" t="s">
        <v>1440</v>
      </c>
      <c r="Y404" t="s">
        <v>40</v>
      </c>
      <c r="Z404" t="s">
        <v>1453</v>
      </c>
      <c r="AA404" t="s">
        <v>1046</v>
      </c>
      <c r="AB404" t="s">
        <v>272</v>
      </c>
    </row>
    <row r="405" spans="24:28" x14ac:dyDescent="0.25">
      <c r="X405" t="s">
        <v>1440</v>
      </c>
      <c r="Y405" t="s">
        <v>40</v>
      </c>
      <c r="Z405" t="s">
        <v>1454</v>
      </c>
      <c r="AA405" t="s">
        <v>1050</v>
      </c>
      <c r="AB405" t="s">
        <v>273</v>
      </c>
    </row>
    <row r="406" spans="24:28" x14ac:dyDescent="0.25">
      <c r="X406" t="s">
        <v>1440</v>
      </c>
      <c r="Y406" t="s">
        <v>40</v>
      </c>
      <c r="Z406" t="s">
        <v>1455</v>
      </c>
      <c r="AA406" t="s">
        <v>1050</v>
      </c>
      <c r="AB406" t="s">
        <v>273</v>
      </c>
    </row>
    <row r="407" spans="24:28" x14ac:dyDescent="0.25">
      <c r="X407" t="s">
        <v>1440</v>
      </c>
      <c r="Y407" t="s">
        <v>40</v>
      </c>
      <c r="Z407" t="s">
        <v>1456</v>
      </c>
      <c r="AA407" t="s">
        <v>1050</v>
      </c>
      <c r="AB407" t="s">
        <v>273</v>
      </c>
    </row>
    <row r="408" spans="24:28" x14ac:dyDescent="0.25">
      <c r="X408" t="s">
        <v>1440</v>
      </c>
      <c r="Y408" t="s">
        <v>40</v>
      </c>
      <c r="Z408" t="s">
        <v>1457</v>
      </c>
      <c r="AA408" t="s">
        <v>1046</v>
      </c>
      <c r="AB408" t="s">
        <v>272</v>
      </c>
    </row>
    <row r="409" spans="24:28" x14ac:dyDescent="0.25">
      <c r="X409" t="s">
        <v>1440</v>
      </c>
      <c r="Y409" t="s">
        <v>40</v>
      </c>
      <c r="Z409" t="s">
        <v>1458</v>
      </c>
      <c r="AA409" t="s">
        <v>1046</v>
      </c>
      <c r="AB409" t="s">
        <v>272</v>
      </c>
    </row>
    <row r="410" spans="24:28" x14ac:dyDescent="0.25">
      <c r="X410" t="s">
        <v>1440</v>
      </c>
      <c r="Y410" t="s">
        <v>40</v>
      </c>
      <c r="Z410" t="s">
        <v>1459</v>
      </c>
      <c r="AA410" t="s">
        <v>1046</v>
      </c>
      <c r="AB410" t="s">
        <v>272</v>
      </c>
    </row>
    <row r="411" spans="24:28" x14ac:dyDescent="0.25">
      <c r="X411" t="s">
        <v>1440</v>
      </c>
      <c r="Y411" t="s">
        <v>40</v>
      </c>
      <c r="Z411" t="s">
        <v>1460</v>
      </c>
      <c r="AA411" t="s">
        <v>1046</v>
      </c>
      <c r="AB411" t="s">
        <v>272</v>
      </c>
    </row>
    <row r="412" spans="24:28" x14ac:dyDescent="0.25">
      <c r="X412" t="s">
        <v>1440</v>
      </c>
      <c r="Y412" t="s">
        <v>40</v>
      </c>
      <c r="Z412" t="s">
        <v>1461</v>
      </c>
      <c r="AA412" t="s">
        <v>1046</v>
      </c>
      <c r="AB412" t="s">
        <v>272</v>
      </c>
    </row>
    <row r="413" spans="24:28" x14ac:dyDescent="0.25">
      <c r="X413" t="s">
        <v>1440</v>
      </c>
      <c r="Y413" t="s">
        <v>40</v>
      </c>
      <c r="Z413" t="s">
        <v>1462</v>
      </c>
      <c r="AA413" t="s">
        <v>1046</v>
      </c>
      <c r="AB413" t="s">
        <v>272</v>
      </c>
    </row>
    <row r="414" spans="24:28" x14ac:dyDescent="0.25">
      <c r="X414" t="s">
        <v>1440</v>
      </c>
      <c r="Y414" t="s">
        <v>40</v>
      </c>
      <c r="Z414" t="s">
        <v>1463</v>
      </c>
      <c r="AA414" t="s">
        <v>1046</v>
      </c>
      <c r="AB414" t="s">
        <v>272</v>
      </c>
    </row>
    <row r="415" spans="24:28" x14ac:dyDescent="0.25">
      <c r="X415" t="s">
        <v>1440</v>
      </c>
      <c r="Y415" t="s">
        <v>40</v>
      </c>
      <c r="Z415" t="s">
        <v>1464</v>
      </c>
      <c r="AA415" t="s">
        <v>1046</v>
      </c>
      <c r="AB415" t="s">
        <v>272</v>
      </c>
    </row>
    <row r="416" spans="24:28" x14ac:dyDescent="0.25">
      <c r="X416" t="s">
        <v>1440</v>
      </c>
      <c r="Y416" t="s">
        <v>40</v>
      </c>
      <c r="Z416" t="s">
        <v>1465</v>
      </c>
      <c r="AA416" t="s">
        <v>1046</v>
      </c>
      <c r="AB416" t="s">
        <v>272</v>
      </c>
    </row>
    <row r="417" spans="24:28" x14ac:dyDescent="0.25">
      <c r="X417" t="s">
        <v>1440</v>
      </c>
      <c r="Y417" t="s">
        <v>40</v>
      </c>
      <c r="Z417" t="s">
        <v>1466</v>
      </c>
      <c r="AA417" t="s">
        <v>1046</v>
      </c>
      <c r="AB417" t="s">
        <v>272</v>
      </c>
    </row>
    <row r="418" spans="24:28" x14ac:dyDescent="0.25">
      <c r="X418" t="s">
        <v>1440</v>
      </c>
      <c r="Y418" t="s">
        <v>40</v>
      </c>
      <c r="Z418" t="s">
        <v>1468</v>
      </c>
      <c r="AA418" t="s">
        <v>1046</v>
      </c>
      <c r="AB418" t="s">
        <v>272</v>
      </c>
    </row>
    <row r="419" spans="24:28" x14ac:dyDescent="0.25">
      <c r="X419" t="s">
        <v>1440</v>
      </c>
      <c r="Y419" t="s">
        <v>40</v>
      </c>
      <c r="Z419" t="s">
        <v>1467</v>
      </c>
      <c r="AA419" t="s">
        <v>1046</v>
      </c>
      <c r="AB419" t="s">
        <v>272</v>
      </c>
    </row>
    <row r="420" spans="24:28" x14ac:dyDescent="0.25">
      <c r="X420" t="s">
        <v>1440</v>
      </c>
      <c r="Y420" t="s">
        <v>40</v>
      </c>
      <c r="Z420" t="s">
        <v>1441</v>
      </c>
      <c r="AA420" t="s">
        <v>1064</v>
      </c>
      <c r="AB420" t="s">
        <v>1442</v>
      </c>
    </row>
    <row r="421" spans="24:28" x14ac:dyDescent="0.25">
      <c r="X421" t="s">
        <v>1440</v>
      </c>
      <c r="Y421" t="s">
        <v>41</v>
      </c>
      <c r="Z421" t="s">
        <v>1469</v>
      </c>
      <c r="AA421" t="s">
        <v>1050</v>
      </c>
      <c r="AB421" t="s">
        <v>273</v>
      </c>
    </row>
    <row r="422" spans="24:28" x14ac:dyDescent="0.25">
      <c r="X422" t="s">
        <v>1440</v>
      </c>
      <c r="Y422" t="s">
        <v>41</v>
      </c>
      <c r="Z422" t="s">
        <v>1470</v>
      </c>
      <c r="AA422" t="s">
        <v>1046</v>
      </c>
      <c r="AB422" t="s">
        <v>272</v>
      </c>
    </row>
    <row r="423" spans="24:28" x14ac:dyDescent="0.25">
      <c r="X423" t="s">
        <v>1440</v>
      </c>
      <c r="Y423" t="s">
        <v>41</v>
      </c>
      <c r="Z423" t="s">
        <v>1471</v>
      </c>
      <c r="AA423" t="s">
        <v>1046</v>
      </c>
      <c r="AB423" t="s">
        <v>272</v>
      </c>
    </row>
    <row r="424" spans="24:28" x14ac:dyDescent="0.25">
      <c r="X424" t="s">
        <v>1440</v>
      </c>
      <c r="Y424" t="s">
        <v>41</v>
      </c>
      <c r="Z424" t="s">
        <v>1472</v>
      </c>
      <c r="AA424" t="s">
        <v>1050</v>
      </c>
      <c r="AB424" t="s">
        <v>273</v>
      </c>
    </row>
    <row r="425" spans="24:28" x14ac:dyDescent="0.25">
      <c r="X425" t="s">
        <v>1440</v>
      </c>
      <c r="Y425" t="s">
        <v>41</v>
      </c>
      <c r="Z425" t="s">
        <v>1473</v>
      </c>
      <c r="AA425" t="s">
        <v>1046</v>
      </c>
      <c r="AB425" t="s">
        <v>272</v>
      </c>
    </row>
    <row r="426" spans="24:28" x14ac:dyDescent="0.25">
      <c r="X426" t="s">
        <v>1440</v>
      </c>
      <c r="Y426" t="s">
        <v>41</v>
      </c>
      <c r="Z426" t="s">
        <v>1474</v>
      </c>
      <c r="AA426" t="s">
        <v>1046</v>
      </c>
      <c r="AB426" t="s">
        <v>272</v>
      </c>
    </row>
    <row r="427" spans="24:28" x14ac:dyDescent="0.25">
      <c r="X427" t="s">
        <v>1440</v>
      </c>
      <c r="Y427" t="s">
        <v>41</v>
      </c>
      <c r="Z427" t="s">
        <v>1475</v>
      </c>
      <c r="AA427" t="s">
        <v>1046</v>
      </c>
      <c r="AB427" t="s">
        <v>272</v>
      </c>
    </row>
    <row r="428" spans="24:28" x14ac:dyDescent="0.25">
      <c r="X428" t="s">
        <v>1440</v>
      </c>
      <c r="Y428" t="s">
        <v>41</v>
      </c>
      <c r="Z428" t="s">
        <v>1476</v>
      </c>
      <c r="AA428" t="s">
        <v>1046</v>
      </c>
      <c r="AB428" t="s">
        <v>272</v>
      </c>
    </row>
    <row r="429" spans="24:28" x14ac:dyDescent="0.25">
      <c r="X429" t="s">
        <v>1440</v>
      </c>
      <c r="Y429" t="s">
        <v>41</v>
      </c>
      <c r="Z429" t="s">
        <v>1477</v>
      </c>
      <c r="AA429" t="s">
        <v>1046</v>
      </c>
      <c r="AB429" t="s">
        <v>272</v>
      </c>
    </row>
    <row r="430" spans="24:28" x14ac:dyDescent="0.25">
      <c r="X430" t="s">
        <v>1440</v>
      </c>
      <c r="Y430" t="s">
        <v>41</v>
      </c>
      <c r="Z430" t="s">
        <v>1478</v>
      </c>
      <c r="AA430" t="s">
        <v>1050</v>
      </c>
      <c r="AB430" t="s">
        <v>273</v>
      </c>
    </row>
    <row r="431" spans="24:28" x14ac:dyDescent="0.25">
      <c r="X431" t="s">
        <v>1440</v>
      </c>
      <c r="Y431" t="s">
        <v>41</v>
      </c>
      <c r="Z431" t="s">
        <v>1479</v>
      </c>
      <c r="AA431" t="s">
        <v>1046</v>
      </c>
      <c r="AB431" t="s">
        <v>272</v>
      </c>
    </row>
    <row r="432" spans="24:28" x14ac:dyDescent="0.25">
      <c r="X432" t="s">
        <v>1440</v>
      </c>
      <c r="Y432" t="s">
        <v>41</v>
      </c>
      <c r="Z432" t="s">
        <v>1480</v>
      </c>
      <c r="AA432" t="s">
        <v>1050</v>
      </c>
      <c r="AB432" t="s">
        <v>273</v>
      </c>
    </row>
    <row r="433" spans="24:28" x14ac:dyDescent="0.25">
      <c r="X433" t="s">
        <v>1440</v>
      </c>
      <c r="Y433" t="s">
        <v>41</v>
      </c>
      <c r="Z433" t="s">
        <v>1481</v>
      </c>
      <c r="AA433" t="s">
        <v>1050</v>
      </c>
      <c r="AB433" t="s">
        <v>273</v>
      </c>
    </row>
    <row r="434" spans="24:28" x14ac:dyDescent="0.25">
      <c r="X434" t="s">
        <v>1440</v>
      </c>
      <c r="Y434" t="s">
        <v>41</v>
      </c>
      <c r="Z434" t="s">
        <v>743</v>
      </c>
      <c r="AA434" t="s">
        <v>1046</v>
      </c>
      <c r="AB434" t="s">
        <v>272</v>
      </c>
    </row>
    <row r="435" spans="24:28" x14ac:dyDescent="0.25">
      <c r="X435" t="s">
        <v>1440</v>
      </c>
      <c r="Y435" t="s">
        <v>41</v>
      </c>
      <c r="Z435" t="s">
        <v>1482</v>
      </c>
      <c r="AA435" t="s">
        <v>1046</v>
      </c>
      <c r="AB435" t="s">
        <v>272</v>
      </c>
    </row>
    <row r="436" spans="24:28" x14ac:dyDescent="0.25">
      <c r="X436" t="s">
        <v>1440</v>
      </c>
      <c r="Y436" t="s">
        <v>41</v>
      </c>
      <c r="Z436" t="s">
        <v>1483</v>
      </c>
      <c r="AA436" t="s">
        <v>266</v>
      </c>
      <c r="AB436" t="s">
        <v>273</v>
      </c>
    </row>
    <row r="437" spans="24:28" x14ac:dyDescent="0.25">
      <c r="X437" t="s">
        <v>1440</v>
      </c>
      <c r="Y437" t="s">
        <v>41</v>
      </c>
      <c r="Z437" t="s">
        <v>1484</v>
      </c>
      <c r="AA437" t="s">
        <v>266</v>
      </c>
      <c r="AB437" t="s">
        <v>272</v>
      </c>
    </row>
    <row r="438" spans="24:28" x14ac:dyDescent="0.25">
      <c r="X438" t="s">
        <v>1440</v>
      </c>
      <c r="Y438" t="s">
        <v>41</v>
      </c>
      <c r="Z438" t="s">
        <v>1485</v>
      </c>
      <c r="AA438" t="s">
        <v>266</v>
      </c>
      <c r="AB438" t="s">
        <v>273</v>
      </c>
    </row>
    <row r="439" spans="24:28" x14ac:dyDescent="0.25">
      <c r="X439" t="s">
        <v>1440</v>
      </c>
      <c r="Y439" t="s">
        <v>41</v>
      </c>
      <c r="Z439" t="s">
        <v>1486</v>
      </c>
      <c r="AA439" t="s">
        <v>266</v>
      </c>
      <c r="AB439" t="s">
        <v>272</v>
      </c>
    </row>
    <row r="440" spans="24:28" x14ac:dyDescent="0.25">
      <c r="X440" t="s">
        <v>1440</v>
      </c>
      <c r="Y440" t="s">
        <v>41</v>
      </c>
      <c r="Z440" t="s">
        <v>1487</v>
      </c>
      <c r="AA440" t="s">
        <v>266</v>
      </c>
      <c r="AB440" t="s">
        <v>273</v>
      </c>
    </row>
    <row r="441" spans="24:28" x14ac:dyDescent="0.25">
      <c r="X441" t="s">
        <v>1440</v>
      </c>
      <c r="Y441" t="s">
        <v>41</v>
      </c>
      <c r="Z441" t="s">
        <v>1488</v>
      </c>
      <c r="AA441" t="s">
        <v>266</v>
      </c>
      <c r="AB441" t="s">
        <v>273</v>
      </c>
    </row>
    <row r="442" spans="24:28" x14ac:dyDescent="0.25">
      <c r="X442" t="s">
        <v>1440</v>
      </c>
      <c r="Y442" t="s">
        <v>41</v>
      </c>
      <c r="Z442" t="s">
        <v>1489</v>
      </c>
      <c r="AA442" t="s">
        <v>266</v>
      </c>
      <c r="AB442" t="s">
        <v>273</v>
      </c>
    </row>
    <row r="443" spans="24:28" x14ac:dyDescent="0.25">
      <c r="X443" t="s">
        <v>1440</v>
      </c>
      <c r="Y443" t="s">
        <v>41</v>
      </c>
      <c r="Z443" t="s">
        <v>1490</v>
      </c>
      <c r="AA443" t="s">
        <v>266</v>
      </c>
      <c r="AB443" t="s">
        <v>272</v>
      </c>
    </row>
    <row r="444" spans="24:28" x14ac:dyDescent="0.25">
      <c r="X444" t="s">
        <v>1440</v>
      </c>
      <c r="Y444" t="s">
        <v>41</v>
      </c>
      <c r="Z444" t="s">
        <v>1491</v>
      </c>
      <c r="AA444" t="s">
        <v>266</v>
      </c>
      <c r="AB444" t="s">
        <v>272</v>
      </c>
    </row>
    <row r="445" spans="24:28" x14ac:dyDescent="0.25">
      <c r="X445" t="s">
        <v>1440</v>
      </c>
      <c r="Y445" t="s">
        <v>71</v>
      </c>
      <c r="Z445" t="s">
        <v>1492</v>
      </c>
      <c r="AA445" t="s">
        <v>1046</v>
      </c>
      <c r="AB445" t="s">
        <v>272</v>
      </c>
    </row>
    <row r="446" spans="24:28" x14ac:dyDescent="0.25">
      <c r="X446" t="s">
        <v>1440</v>
      </c>
      <c r="Y446" t="s">
        <v>71</v>
      </c>
      <c r="Z446" t="s">
        <v>1493</v>
      </c>
      <c r="AA446" t="s">
        <v>1050</v>
      </c>
      <c r="AB446" t="s">
        <v>273</v>
      </c>
    </row>
    <row r="447" spans="24:28" x14ac:dyDescent="0.25">
      <c r="X447" t="s">
        <v>1440</v>
      </c>
      <c r="Y447" t="s">
        <v>71</v>
      </c>
      <c r="Z447" t="s">
        <v>1494</v>
      </c>
      <c r="AA447" t="s">
        <v>1050</v>
      </c>
      <c r="AB447" t="s">
        <v>273</v>
      </c>
    </row>
    <row r="448" spans="24:28" x14ac:dyDescent="0.25">
      <c r="X448" t="s">
        <v>1440</v>
      </c>
      <c r="Y448" t="s">
        <v>71</v>
      </c>
      <c r="Z448" t="s">
        <v>1495</v>
      </c>
      <c r="AA448" t="s">
        <v>1050</v>
      </c>
      <c r="AB448" t="s">
        <v>273</v>
      </c>
    </row>
    <row r="449" spans="24:28" x14ac:dyDescent="0.25">
      <c r="X449" t="s">
        <v>1440</v>
      </c>
      <c r="Y449" t="s">
        <v>71</v>
      </c>
      <c r="Z449" t="s">
        <v>1496</v>
      </c>
      <c r="AA449" t="s">
        <v>1046</v>
      </c>
      <c r="AB449" t="s">
        <v>272</v>
      </c>
    </row>
    <row r="450" spans="24:28" x14ac:dyDescent="0.25">
      <c r="X450" t="s">
        <v>1440</v>
      </c>
      <c r="Y450" t="s">
        <v>71</v>
      </c>
      <c r="Z450" t="s">
        <v>1497</v>
      </c>
      <c r="AA450" t="s">
        <v>1050</v>
      </c>
      <c r="AB450" t="s">
        <v>273</v>
      </c>
    </row>
    <row r="451" spans="24:28" x14ac:dyDescent="0.25">
      <c r="X451" t="s">
        <v>1440</v>
      </c>
      <c r="Y451" t="s">
        <v>71</v>
      </c>
      <c r="Z451" t="s">
        <v>1498</v>
      </c>
      <c r="AA451" t="s">
        <v>1050</v>
      </c>
      <c r="AB451" t="s">
        <v>273</v>
      </c>
    </row>
    <row r="452" spans="24:28" x14ac:dyDescent="0.25">
      <c r="X452" t="s">
        <v>1440</v>
      </c>
      <c r="Y452" t="s">
        <v>1499</v>
      </c>
      <c r="Z452" t="s">
        <v>1501</v>
      </c>
      <c r="AA452" t="s">
        <v>1046</v>
      </c>
      <c r="AB452" t="s">
        <v>272</v>
      </c>
    </row>
    <row r="453" spans="24:28" x14ac:dyDescent="0.25">
      <c r="X453" t="s">
        <v>1440</v>
      </c>
      <c r="Y453" t="s">
        <v>1499</v>
      </c>
      <c r="Z453" t="s">
        <v>1502</v>
      </c>
      <c r="AA453" t="s">
        <v>1046</v>
      </c>
      <c r="AB453" t="s">
        <v>272</v>
      </c>
    </row>
    <row r="454" spans="24:28" x14ac:dyDescent="0.25">
      <c r="X454" t="s">
        <v>1440</v>
      </c>
      <c r="Y454" t="s">
        <v>1499</v>
      </c>
      <c r="Z454" t="s">
        <v>1503</v>
      </c>
      <c r="AA454" t="s">
        <v>1046</v>
      </c>
      <c r="AB454" t="s">
        <v>272</v>
      </c>
    </row>
    <row r="455" spans="24:28" x14ac:dyDescent="0.25">
      <c r="X455" t="s">
        <v>1440</v>
      </c>
      <c r="Y455" t="s">
        <v>1499</v>
      </c>
      <c r="Z455" t="s">
        <v>1504</v>
      </c>
      <c r="AA455" t="s">
        <v>1046</v>
      </c>
      <c r="AB455" t="s">
        <v>272</v>
      </c>
    </row>
    <row r="456" spans="24:28" x14ac:dyDescent="0.25">
      <c r="X456" t="s">
        <v>1440</v>
      </c>
      <c r="Y456" t="s">
        <v>1499</v>
      </c>
      <c r="Z456" t="s">
        <v>1505</v>
      </c>
      <c r="AA456" t="s">
        <v>1046</v>
      </c>
      <c r="AB456" t="s">
        <v>272</v>
      </c>
    </row>
    <row r="457" spans="24:28" x14ac:dyDescent="0.25">
      <c r="X457" t="s">
        <v>1440</v>
      </c>
      <c r="Y457" t="s">
        <v>1499</v>
      </c>
      <c r="Z457" t="s">
        <v>1506</v>
      </c>
      <c r="AA457" t="s">
        <v>1046</v>
      </c>
      <c r="AB457" t="s">
        <v>272</v>
      </c>
    </row>
    <row r="458" spans="24:28" x14ac:dyDescent="0.25">
      <c r="X458" t="s">
        <v>1440</v>
      </c>
      <c r="Y458" t="s">
        <v>1499</v>
      </c>
      <c r="Z458" t="s">
        <v>1500</v>
      </c>
      <c r="AA458" t="s">
        <v>1064</v>
      </c>
      <c r="AB458" t="s">
        <v>1064</v>
      </c>
    </row>
    <row r="459" spans="24:28" x14ac:dyDescent="0.25">
      <c r="X459" t="s">
        <v>1440</v>
      </c>
      <c r="Y459" t="s">
        <v>1230</v>
      </c>
      <c r="Z459" t="s">
        <v>1507</v>
      </c>
      <c r="AA459" t="s">
        <v>266</v>
      </c>
      <c r="AB459" t="s">
        <v>272</v>
      </c>
    </row>
    <row r="460" spans="24:28" x14ac:dyDescent="0.25">
      <c r="X460" t="s">
        <v>1508</v>
      </c>
      <c r="Y460" t="s">
        <v>40</v>
      </c>
      <c r="Z460" t="s">
        <v>1511</v>
      </c>
      <c r="AA460" t="s">
        <v>1050</v>
      </c>
      <c r="AB460" t="s">
        <v>273</v>
      </c>
    </row>
    <row r="461" spans="24:28" x14ac:dyDescent="0.25">
      <c r="X461" t="s">
        <v>1508</v>
      </c>
      <c r="Y461" t="s">
        <v>40</v>
      </c>
      <c r="Z461" t="s">
        <v>1513</v>
      </c>
      <c r="AA461" t="s">
        <v>1050</v>
      </c>
      <c r="AB461" t="s">
        <v>273</v>
      </c>
    </row>
    <row r="462" spans="24:28" x14ac:dyDescent="0.25">
      <c r="X462" t="s">
        <v>1508</v>
      </c>
      <c r="Y462" t="s">
        <v>40</v>
      </c>
      <c r="Z462" t="s">
        <v>1515</v>
      </c>
      <c r="AA462" t="s">
        <v>1050</v>
      </c>
      <c r="AB462" t="s">
        <v>273</v>
      </c>
    </row>
    <row r="463" spans="24:28" x14ac:dyDescent="0.25">
      <c r="X463" t="s">
        <v>1508</v>
      </c>
      <c r="Y463" t="s">
        <v>40</v>
      </c>
      <c r="Z463" t="s">
        <v>1516</v>
      </c>
      <c r="AA463" t="s">
        <v>1050</v>
      </c>
      <c r="AB463" t="s">
        <v>273</v>
      </c>
    </row>
    <row r="464" spans="24:28" x14ac:dyDescent="0.25">
      <c r="X464" t="s">
        <v>1508</v>
      </c>
      <c r="Y464" t="s">
        <v>40</v>
      </c>
      <c r="Z464" t="s">
        <v>1514</v>
      </c>
      <c r="AA464" t="s">
        <v>1046</v>
      </c>
      <c r="AB464" t="s">
        <v>272</v>
      </c>
    </row>
    <row r="465" spans="24:28" x14ac:dyDescent="0.25">
      <c r="X465" t="s">
        <v>1508</v>
      </c>
      <c r="Y465" t="s">
        <v>40</v>
      </c>
      <c r="Z465" t="s">
        <v>1517</v>
      </c>
      <c r="AA465" t="s">
        <v>1050</v>
      </c>
      <c r="AB465" t="s">
        <v>273</v>
      </c>
    </row>
    <row r="466" spans="24:28" x14ac:dyDescent="0.25">
      <c r="X466" t="s">
        <v>1508</v>
      </c>
      <c r="Y466" t="s">
        <v>40</v>
      </c>
      <c r="Z466" t="s">
        <v>1518</v>
      </c>
      <c r="AA466" t="s">
        <v>1050</v>
      </c>
      <c r="AB466" t="s">
        <v>273</v>
      </c>
    </row>
    <row r="467" spans="24:28" x14ac:dyDescent="0.25">
      <c r="X467" t="s">
        <v>1508</v>
      </c>
      <c r="Y467" t="s">
        <v>40</v>
      </c>
      <c r="Z467" t="s">
        <v>1519</v>
      </c>
      <c r="AA467" t="s">
        <v>1050</v>
      </c>
      <c r="AB467" t="s">
        <v>273</v>
      </c>
    </row>
    <row r="468" spans="24:28" x14ac:dyDescent="0.25">
      <c r="X468" t="s">
        <v>1508</v>
      </c>
      <c r="Y468" t="s">
        <v>40</v>
      </c>
      <c r="Z468" t="s">
        <v>1520</v>
      </c>
      <c r="AA468" t="s">
        <v>1046</v>
      </c>
      <c r="AB468" t="s">
        <v>272</v>
      </c>
    </row>
    <row r="469" spans="24:28" x14ac:dyDescent="0.25">
      <c r="X469" t="s">
        <v>1508</v>
      </c>
      <c r="Y469" t="s">
        <v>40</v>
      </c>
      <c r="Z469" t="s">
        <v>1521</v>
      </c>
      <c r="AA469" t="s">
        <v>1046</v>
      </c>
      <c r="AB469" t="s">
        <v>272</v>
      </c>
    </row>
    <row r="470" spans="24:28" x14ac:dyDescent="0.25">
      <c r="X470" t="s">
        <v>1508</v>
      </c>
      <c r="Y470" t="s">
        <v>40</v>
      </c>
      <c r="Z470" t="s">
        <v>1522</v>
      </c>
      <c r="AA470" t="s">
        <v>1046</v>
      </c>
      <c r="AB470" t="s">
        <v>272</v>
      </c>
    </row>
    <row r="471" spans="24:28" x14ac:dyDescent="0.25">
      <c r="X471" t="s">
        <v>1508</v>
      </c>
      <c r="Y471" t="s">
        <v>40</v>
      </c>
      <c r="Z471" t="s">
        <v>760</v>
      </c>
      <c r="AA471" t="s">
        <v>1050</v>
      </c>
      <c r="AB471" t="s">
        <v>273</v>
      </c>
    </row>
    <row r="472" spans="24:28" x14ac:dyDescent="0.25">
      <c r="X472" t="s">
        <v>1508</v>
      </c>
      <c r="Y472" t="s">
        <v>40</v>
      </c>
      <c r="Z472" t="s">
        <v>1523</v>
      </c>
      <c r="AA472" t="s">
        <v>1046</v>
      </c>
      <c r="AB472" t="s">
        <v>272</v>
      </c>
    </row>
    <row r="473" spans="24:28" x14ac:dyDescent="0.25">
      <c r="X473" t="s">
        <v>1508</v>
      </c>
      <c r="Y473" t="s">
        <v>40</v>
      </c>
      <c r="Z473" t="s">
        <v>1524</v>
      </c>
      <c r="AA473" t="s">
        <v>1050</v>
      </c>
      <c r="AB473" t="s">
        <v>273</v>
      </c>
    </row>
    <row r="474" spans="24:28" x14ac:dyDescent="0.25">
      <c r="X474" t="s">
        <v>1508</v>
      </c>
      <c r="Y474" t="s">
        <v>40</v>
      </c>
      <c r="Z474" t="s">
        <v>1525</v>
      </c>
      <c r="AA474" t="s">
        <v>1050</v>
      </c>
      <c r="AB474" t="s">
        <v>273</v>
      </c>
    </row>
    <row r="475" spans="24:28" x14ac:dyDescent="0.25">
      <c r="X475" t="s">
        <v>1508</v>
      </c>
      <c r="Y475" t="s">
        <v>40</v>
      </c>
      <c r="Z475" t="s">
        <v>1512</v>
      </c>
      <c r="AA475" t="s">
        <v>266</v>
      </c>
      <c r="AB475" t="s">
        <v>272</v>
      </c>
    </row>
    <row r="476" spans="24:28" x14ac:dyDescent="0.25">
      <c r="X476" t="s">
        <v>1508</v>
      </c>
      <c r="Y476" t="s">
        <v>40</v>
      </c>
      <c r="Z476" t="s">
        <v>1509</v>
      </c>
      <c r="AA476" t="s">
        <v>266</v>
      </c>
      <c r="AB476" t="s">
        <v>272</v>
      </c>
    </row>
    <row r="477" spans="24:28" x14ac:dyDescent="0.25">
      <c r="X477" t="s">
        <v>1508</v>
      </c>
      <c r="Y477" t="s">
        <v>40</v>
      </c>
      <c r="Z477" t="s">
        <v>1510</v>
      </c>
      <c r="AA477" t="s">
        <v>266</v>
      </c>
      <c r="AB477" t="s">
        <v>272</v>
      </c>
    </row>
    <row r="478" spans="24:28" x14ac:dyDescent="0.25">
      <c r="X478" t="s">
        <v>1508</v>
      </c>
      <c r="Y478" t="s">
        <v>41</v>
      </c>
      <c r="Z478" t="s">
        <v>1529</v>
      </c>
      <c r="AA478" t="s">
        <v>1046</v>
      </c>
      <c r="AB478" t="s">
        <v>272</v>
      </c>
    </row>
    <row r="479" spans="24:28" x14ac:dyDescent="0.25">
      <c r="X479" t="s">
        <v>1508</v>
      </c>
      <c r="Y479" t="s">
        <v>41</v>
      </c>
      <c r="Z479" t="s">
        <v>1530</v>
      </c>
      <c r="AA479" t="s">
        <v>1046</v>
      </c>
      <c r="AB479" t="s">
        <v>272</v>
      </c>
    </row>
    <row r="480" spans="24:28" x14ac:dyDescent="0.25">
      <c r="X480" t="s">
        <v>1508</v>
      </c>
      <c r="Y480" t="s">
        <v>41</v>
      </c>
      <c r="Z480" t="s">
        <v>1531</v>
      </c>
      <c r="AA480" t="s">
        <v>1046</v>
      </c>
      <c r="AB480" t="s">
        <v>272</v>
      </c>
    </row>
    <row r="481" spans="24:28" x14ac:dyDescent="0.25">
      <c r="X481" t="s">
        <v>1508</v>
      </c>
      <c r="Y481" t="s">
        <v>41</v>
      </c>
      <c r="Z481" t="s">
        <v>1532</v>
      </c>
      <c r="AA481" t="s">
        <v>1050</v>
      </c>
      <c r="AB481" t="s">
        <v>273</v>
      </c>
    </row>
    <row r="482" spans="24:28" x14ac:dyDescent="0.25">
      <c r="X482" t="s">
        <v>1508</v>
      </c>
      <c r="Y482" t="s">
        <v>41</v>
      </c>
      <c r="Z482" t="s">
        <v>766</v>
      </c>
      <c r="AA482" t="s">
        <v>1046</v>
      </c>
      <c r="AB482" t="s">
        <v>272</v>
      </c>
    </row>
    <row r="483" spans="24:28" x14ac:dyDescent="0.25">
      <c r="X483" t="s">
        <v>1508</v>
      </c>
      <c r="Y483" t="s">
        <v>41</v>
      </c>
      <c r="Z483" t="s">
        <v>1533</v>
      </c>
      <c r="AA483" t="s">
        <v>1050</v>
      </c>
      <c r="AB483" t="s">
        <v>273</v>
      </c>
    </row>
    <row r="484" spans="24:28" x14ac:dyDescent="0.25">
      <c r="X484" t="s">
        <v>1508</v>
      </c>
      <c r="Y484" t="s">
        <v>41</v>
      </c>
      <c r="Z484" t="s">
        <v>1534</v>
      </c>
      <c r="AA484" t="s">
        <v>1046</v>
      </c>
      <c r="AB484" t="s">
        <v>272</v>
      </c>
    </row>
    <row r="485" spans="24:28" x14ac:dyDescent="0.25">
      <c r="X485" t="s">
        <v>1508</v>
      </c>
      <c r="Y485" t="s">
        <v>41</v>
      </c>
      <c r="Z485" t="s">
        <v>1535</v>
      </c>
      <c r="AA485" t="s">
        <v>1050</v>
      </c>
      <c r="AB485" t="s">
        <v>273</v>
      </c>
    </row>
    <row r="486" spans="24:28" x14ac:dyDescent="0.25">
      <c r="X486" t="s">
        <v>1508</v>
      </c>
      <c r="Y486" t="s">
        <v>41</v>
      </c>
      <c r="Z486" t="s">
        <v>1536</v>
      </c>
      <c r="AA486" t="s">
        <v>1046</v>
      </c>
      <c r="AB486" t="s">
        <v>272</v>
      </c>
    </row>
    <row r="487" spans="24:28" x14ac:dyDescent="0.25">
      <c r="X487" t="s">
        <v>1508</v>
      </c>
      <c r="Y487" t="s">
        <v>41</v>
      </c>
      <c r="Z487" t="s">
        <v>1537</v>
      </c>
      <c r="AA487" t="s">
        <v>1050</v>
      </c>
      <c r="AB487" t="s">
        <v>273</v>
      </c>
    </row>
    <row r="488" spans="24:28" x14ac:dyDescent="0.25">
      <c r="X488" t="s">
        <v>1508</v>
      </c>
      <c r="Y488" t="s">
        <v>41</v>
      </c>
      <c r="Z488" t="s">
        <v>1526</v>
      </c>
      <c r="AA488" t="s">
        <v>266</v>
      </c>
      <c r="AB488" t="s">
        <v>272</v>
      </c>
    </row>
    <row r="489" spans="24:28" x14ac:dyDescent="0.25">
      <c r="X489" t="s">
        <v>1508</v>
      </c>
      <c r="Y489" t="s">
        <v>41</v>
      </c>
      <c r="Z489" t="s">
        <v>1527</v>
      </c>
      <c r="AA489" t="s">
        <v>266</v>
      </c>
      <c r="AB489" t="s">
        <v>272</v>
      </c>
    </row>
    <row r="490" spans="24:28" x14ac:dyDescent="0.25">
      <c r="X490" t="s">
        <v>1508</v>
      </c>
      <c r="Y490" t="s">
        <v>41</v>
      </c>
      <c r="Z490" t="s">
        <v>1528</v>
      </c>
      <c r="AA490" t="s">
        <v>266</v>
      </c>
      <c r="AB490" t="s">
        <v>272</v>
      </c>
    </row>
    <row r="491" spans="24:28" x14ac:dyDescent="0.25">
      <c r="X491" t="s">
        <v>1508</v>
      </c>
      <c r="Y491" t="s">
        <v>821</v>
      </c>
      <c r="Z491" t="s">
        <v>1539</v>
      </c>
      <c r="AA491" t="s">
        <v>1046</v>
      </c>
      <c r="AB491" t="s">
        <v>272</v>
      </c>
    </row>
    <row r="492" spans="24:28" x14ac:dyDescent="0.25">
      <c r="X492" t="s">
        <v>1508</v>
      </c>
      <c r="Y492" t="s">
        <v>821</v>
      </c>
      <c r="Z492" t="s">
        <v>1540</v>
      </c>
      <c r="AA492" t="s">
        <v>1046</v>
      </c>
      <c r="AB492" t="s">
        <v>272</v>
      </c>
    </row>
    <row r="493" spans="24:28" x14ac:dyDescent="0.25">
      <c r="X493" t="s">
        <v>1508</v>
      </c>
      <c r="Y493" t="s">
        <v>821</v>
      </c>
      <c r="Z493" t="s">
        <v>1541</v>
      </c>
      <c r="AA493" t="s">
        <v>1046</v>
      </c>
      <c r="AB493" t="s">
        <v>272</v>
      </c>
    </row>
    <row r="494" spans="24:28" x14ac:dyDescent="0.25">
      <c r="X494" t="s">
        <v>1508</v>
      </c>
      <c r="Y494" t="s">
        <v>821</v>
      </c>
      <c r="Z494" t="s">
        <v>1542</v>
      </c>
      <c r="AA494" t="s">
        <v>1046</v>
      </c>
      <c r="AB494" t="s">
        <v>272</v>
      </c>
    </row>
    <row r="495" spans="24:28" x14ac:dyDescent="0.25">
      <c r="X495" t="s">
        <v>1508</v>
      </c>
      <c r="Y495" t="s">
        <v>821</v>
      </c>
      <c r="Z495" t="s">
        <v>1883</v>
      </c>
      <c r="AA495" t="s">
        <v>1884</v>
      </c>
      <c r="AB495" t="s">
        <v>273</v>
      </c>
    </row>
    <row r="496" spans="24:28" x14ac:dyDescent="0.25">
      <c r="X496" t="s">
        <v>1508</v>
      </c>
      <c r="Y496" t="s">
        <v>90</v>
      </c>
      <c r="Z496" t="s">
        <v>764</v>
      </c>
      <c r="AA496" t="s">
        <v>266</v>
      </c>
      <c r="AB496" t="s">
        <v>273</v>
      </c>
    </row>
    <row r="497" spans="24:28" x14ac:dyDescent="0.25">
      <c r="X497" t="s">
        <v>1508</v>
      </c>
      <c r="Y497" t="s">
        <v>90</v>
      </c>
      <c r="Z497" t="s">
        <v>1544</v>
      </c>
      <c r="AA497" t="s">
        <v>266</v>
      </c>
      <c r="AB497" t="s">
        <v>273</v>
      </c>
    </row>
    <row r="498" spans="24:28" x14ac:dyDescent="0.25">
      <c r="X498" t="s">
        <v>1508</v>
      </c>
      <c r="Y498" t="s">
        <v>90</v>
      </c>
      <c r="Z498" t="s">
        <v>1543</v>
      </c>
      <c r="AA498" t="s">
        <v>266</v>
      </c>
      <c r="AB498" t="s">
        <v>273</v>
      </c>
    </row>
    <row r="499" spans="24:28" x14ac:dyDescent="0.25">
      <c r="X499" t="s">
        <v>1545</v>
      </c>
      <c r="Y499" t="s">
        <v>1546</v>
      </c>
      <c r="Z499" t="s">
        <v>1547</v>
      </c>
      <c r="AA499" t="s">
        <v>1046</v>
      </c>
      <c r="AB499" t="s">
        <v>272</v>
      </c>
    </row>
    <row r="500" spans="24:28" x14ac:dyDescent="0.25">
      <c r="X500" t="s">
        <v>1545</v>
      </c>
      <c r="Y500" t="s">
        <v>1546</v>
      </c>
      <c r="Z500" t="s">
        <v>1548</v>
      </c>
      <c r="AA500" t="s">
        <v>1050</v>
      </c>
      <c r="AB500" t="s">
        <v>273</v>
      </c>
    </row>
    <row r="501" spans="24:28" x14ac:dyDescent="0.25">
      <c r="X501" t="s">
        <v>1545</v>
      </c>
      <c r="Y501" t="s">
        <v>1546</v>
      </c>
      <c r="Z501" t="s">
        <v>1549</v>
      </c>
      <c r="AA501" t="s">
        <v>1046</v>
      </c>
      <c r="AB501" t="s">
        <v>272</v>
      </c>
    </row>
    <row r="502" spans="24:28" x14ac:dyDescent="0.25">
      <c r="X502" t="s">
        <v>1545</v>
      </c>
      <c r="Y502" t="s">
        <v>1546</v>
      </c>
      <c r="Z502" t="s">
        <v>1550</v>
      </c>
      <c r="AA502" t="s">
        <v>1046</v>
      </c>
      <c r="AB502" t="s">
        <v>272</v>
      </c>
    </row>
    <row r="503" spans="24:28" x14ac:dyDescent="0.25">
      <c r="X503" t="s">
        <v>1545</v>
      </c>
      <c r="Y503" t="s">
        <v>1546</v>
      </c>
      <c r="Z503" t="s">
        <v>1551</v>
      </c>
      <c r="AA503" t="s">
        <v>1046</v>
      </c>
      <c r="AB503" t="s">
        <v>272</v>
      </c>
    </row>
    <row r="504" spans="24:28" x14ac:dyDescent="0.25">
      <c r="X504" t="s">
        <v>1545</v>
      </c>
      <c r="Y504" t="s">
        <v>1546</v>
      </c>
      <c r="Z504" t="s">
        <v>1552</v>
      </c>
      <c r="AA504" t="s">
        <v>1046</v>
      </c>
      <c r="AB504" t="s">
        <v>272</v>
      </c>
    </row>
    <row r="505" spans="24:28" x14ac:dyDescent="0.25">
      <c r="X505" t="s">
        <v>1545</v>
      </c>
      <c r="Y505" t="s">
        <v>1546</v>
      </c>
      <c r="Z505" t="s">
        <v>1553</v>
      </c>
      <c r="AA505" t="s">
        <v>1046</v>
      </c>
      <c r="AB505" t="s">
        <v>272</v>
      </c>
    </row>
    <row r="506" spans="24:28" x14ac:dyDescent="0.25">
      <c r="X506" t="s">
        <v>1545</v>
      </c>
      <c r="Y506" t="s">
        <v>1546</v>
      </c>
      <c r="Z506" t="s">
        <v>1554</v>
      </c>
      <c r="AA506" t="s">
        <v>1046</v>
      </c>
      <c r="AB506" t="s">
        <v>272</v>
      </c>
    </row>
    <row r="507" spans="24:28" x14ac:dyDescent="0.25">
      <c r="X507" t="s">
        <v>1545</v>
      </c>
      <c r="Y507" t="s">
        <v>1546</v>
      </c>
      <c r="Z507" t="s">
        <v>1555</v>
      </c>
      <c r="AA507" t="s">
        <v>1050</v>
      </c>
      <c r="AB507" t="s">
        <v>273</v>
      </c>
    </row>
    <row r="508" spans="24:28" x14ac:dyDescent="0.25">
      <c r="X508" t="s">
        <v>1545</v>
      </c>
      <c r="Y508" t="s">
        <v>1546</v>
      </c>
      <c r="Z508" t="s">
        <v>1556</v>
      </c>
      <c r="AA508" t="s">
        <v>1046</v>
      </c>
      <c r="AB508" t="s">
        <v>272</v>
      </c>
    </row>
    <row r="509" spans="24:28" x14ac:dyDescent="0.25">
      <c r="X509" t="s">
        <v>1545</v>
      </c>
      <c r="Y509" t="s">
        <v>1546</v>
      </c>
      <c r="Z509" t="s">
        <v>1557</v>
      </c>
      <c r="AA509" t="s">
        <v>266</v>
      </c>
      <c r="AB509" t="s">
        <v>272</v>
      </c>
    </row>
    <row r="510" spans="24:28" x14ac:dyDescent="0.25">
      <c r="X510" t="s">
        <v>1545</v>
      </c>
      <c r="Y510" t="s">
        <v>1546</v>
      </c>
      <c r="Z510" t="s">
        <v>1558</v>
      </c>
      <c r="AA510" t="s">
        <v>266</v>
      </c>
      <c r="AB510" t="s">
        <v>272</v>
      </c>
    </row>
    <row r="511" spans="24:28" x14ac:dyDescent="0.25">
      <c r="X511" t="s">
        <v>1545</v>
      </c>
      <c r="Y511" t="s">
        <v>1546</v>
      </c>
      <c r="Z511" t="s">
        <v>1559</v>
      </c>
      <c r="AA511" t="s">
        <v>266</v>
      </c>
      <c r="AB511" t="s">
        <v>273</v>
      </c>
    </row>
    <row r="512" spans="24:28" x14ac:dyDescent="0.25">
      <c r="X512" t="s">
        <v>1545</v>
      </c>
      <c r="Y512" t="s">
        <v>1546</v>
      </c>
      <c r="Z512" t="s">
        <v>1560</v>
      </c>
      <c r="AA512" t="s">
        <v>266</v>
      </c>
      <c r="AB512" t="s">
        <v>273</v>
      </c>
    </row>
    <row r="513" spans="24:28" x14ac:dyDescent="0.25">
      <c r="X513" t="s">
        <v>1545</v>
      </c>
      <c r="Y513" t="s">
        <v>1546</v>
      </c>
      <c r="Z513" t="s">
        <v>1561</v>
      </c>
      <c r="AA513" t="s">
        <v>266</v>
      </c>
      <c r="AB513" t="s">
        <v>272</v>
      </c>
    </row>
    <row r="514" spans="24:28" x14ac:dyDescent="0.25">
      <c r="X514" t="s">
        <v>1545</v>
      </c>
      <c r="Y514" t="s">
        <v>1546</v>
      </c>
      <c r="Z514" t="s">
        <v>1562</v>
      </c>
      <c r="AA514" t="s">
        <v>266</v>
      </c>
      <c r="AB514" t="s">
        <v>273</v>
      </c>
    </row>
    <row r="515" spans="24:28" x14ac:dyDescent="0.25">
      <c r="X515" t="s">
        <v>1545</v>
      </c>
      <c r="Y515" t="s">
        <v>1546</v>
      </c>
      <c r="Z515" t="s">
        <v>1563</v>
      </c>
      <c r="AA515" t="s">
        <v>266</v>
      </c>
      <c r="AB515" t="s">
        <v>272</v>
      </c>
    </row>
    <row r="516" spans="24:28" x14ac:dyDescent="0.25">
      <c r="X516" t="s">
        <v>1545</v>
      </c>
      <c r="Y516" t="s">
        <v>1546</v>
      </c>
      <c r="Z516" t="s">
        <v>1564</v>
      </c>
      <c r="AA516" t="s">
        <v>266</v>
      </c>
      <c r="AB516" t="s">
        <v>272</v>
      </c>
    </row>
    <row r="517" spans="24:28" x14ac:dyDescent="0.25">
      <c r="X517" t="s">
        <v>1545</v>
      </c>
      <c r="Y517" t="s">
        <v>1546</v>
      </c>
      <c r="Z517" t="s">
        <v>1565</v>
      </c>
      <c r="AA517" t="s">
        <v>266</v>
      </c>
      <c r="AB517" t="s">
        <v>272</v>
      </c>
    </row>
    <row r="518" spans="24:28" x14ac:dyDescent="0.25">
      <c r="X518" t="s">
        <v>1545</v>
      </c>
      <c r="Y518" t="s">
        <v>1546</v>
      </c>
      <c r="Z518" t="s">
        <v>1566</v>
      </c>
      <c r="AA518" t="s">
        <v>266</v>
      </c>
      <c r="AB518" t="s">
        <v>272</v>
      </c>
    </row>
    <row r="519" spans="24:28" x14ac:dyDescent="0.25">
      <c r="X519" t="s">
        <v>1545</v>
      </c>
      <c r="Y519" t="s">
        <v>1567</v>
      </c>
      <c r="Z519" t="s">
        <v>1568</v>
      </c>
      <c r="AA519" t="s">
        <v>1046</v>
      </c>
      <c r="AB519" t="s">
        <v>272</v>
      </c>
    </row>
    <row r="520" spans="24:28" x14ac:dyDescent="0.25">
      <c r="X520" t="s">
        <v>1545</v>
      </c>
      <c r="Y520" t="s">
        <v>1567</v>
      </c>
      <c r="Z520" t="s">
        <v>1569</v>
      </c>
      <c r="AA520" t="s">
        <v>1050</v>
      </c>
      <c r="AB520" t="s">
        <v>273</v>
      </c>
    </row>
    <row r="521" spans="24:28" x14ac:dyDescent="0.25">
      <c r="X521" t="s">
        <v>1545</v>
      </c>
      <c r="Y521" t="s">
        <v>1567</v>
      </c>
      <c r="Z521" t="s">
        <v>1570</v>
      </c>
      <c r="AA521" t="s">
        <v>1050</v>
      </c>
      <c r="AB521" t="s">
        <v>273</v>
      </c>
    </row>
    <row r="522" spans="24:28" x14ac:dyDescent="0.25">
      <c r="X522" t="s">
        <v>1545</v>
      </c>
      <c r="Y522" t="s">
        <v>1567</v>
      </c>
      <c r="Z522" t="s">
        <v>1571</v>
      </c>
      <c r="AA522" t="s">
        <v>1046</v>
      </c>
      <c r="AB522" t="s">
        <v>272</v>
      </c>
    </row>
    <row r="523" spans="24:28" x14ac:dyDescent="0.25">
      <c r="X523" t="s">
        <v>1545</v>
      </c>
      <c r="Y523" t="s">
        <v>1567</v>
      </c>
      <c r="Z523" t="s">
        <v>1572</v>
      </c>
      <c r="AA523" t="s">
        <v>1046</v>
      </c>
      <c r="AB523" t="s">
        <v>272</v>
      </c>
    </row>
    <row r="524" spans="24:28" x14ac:dyDescent="0.25">
      <c r="X524" t="s">
        <v>1545</v>
      </c>
      <c r="Y524" t="s">
        <v>1567</v>
      </c>
      <c r="Z524" t="s">
        <v>1573</v>
      </c>
      <c r="AA524" t="s">
        <v>1050</v>
      </c>
      <c r="AB524" t="s">
        <v>273</v>
      </c>
    </row>
    <row r="525" spans="24:28" x14ac:dyDescent="0.25">
      <c r="X525" t="s">
        <v>1545</v>
      </c>
      <c r="Y525" t="s">
        <v>1567</v>
      </c>
      <c r="Z525" t="s">
        <v>1574</v>
      </c>
      <c r="AA525" t="s">
        <v>1046</v>
      </c>
      <c r="AB525" t="s">
        <v>272</v>
      </c>
    </row>
    <row r="526" spans="24:28" x14ac:dyDescent="0.25">
      <c r="X526" t="s">
        <v>1545</v>
      </c>
      <c r="Y526" t="s">
        <v>1567</v>
      </c>
      <c r="Z526" t="s">
        <v>1575</v>
      </c>
      <c r="AA526" t="s">
        <v>1046</v>
      </c>
      <c r="AB526" t="s">
        <v>272</v>
      </c>
    </row>
    <row r="527" spans="24:28" x14ac:dyDescent="0.25">
      <c r="X527" t="s">
        <v>1545</v>
      </c>
      <c r="Y527" t="s">
        <v>1567</v>
      </c>
      <c r="Z527" t="s">
        <v>1576</v>
      </c>
      <c r="AA527" t="s">
        <v>266</v>
      </c>
      <c r="AB527" t="s">
        <v>272</v>
      </c>
    </row>
    <row r="528" spans="24:28" x14ac:dyDescent="0.25">
      <c r="X528" t="s">
        <v>1545</v>
      </c>
      <c r="Y528" t="s">
        <v>1567</v>
      </c>
      <c r="Z528" t="s">
        <v>1577</v>
      </c>
      <c r="AA528" t="s">
        <v>266</v>
      </c>
      <c r="AB528" t="s">
        <v>272</v>
      </c>
    </row>
    <row r="529" spans="24:28" x14ac:dyDescent="0.25">
      <c r="X529" t="s">
        <v>1545</v>
      </c>
      <c r="Y529" t="s">
        <v>1567</v>
      </c>
      <c r="Z529" t="s">
        <v>1578</v>
      </c>
      <c r="AA529" t="s">
        <v>266</v>
      </c>
      <c r="AB529" t="s">
        <v>272</v>
      </c>
    </row>
    <row r="530" spans="24:28" x14ac:dyDescent="0.25">
      <c r="X530" t="s">
        <v>1545</v>
      </c>
      <c r="Y530" t="s">
        <v>1567</v>
      </c>
      <c r="Z530" t="s">
        <v>1579</v>
      </c>
      <c r="AA530" t="s">
        <v>266</v>
      </c>
      <c r="AB530" t="s">
        <v>272</v>
      </c>
    </row>
    <row r="531" spans="24:28" x14ac:dyDescent="0.25">
      <c r="X531" t="s">
        <v>1545</v>
      </c>
      <c r="Y531" t="s">
        <v>1567</v>
      </c>
      <c r="Z531" t="s">
        <v>1580</v>
      </c>
      <c r="AA531" t="s">
        <v>266</v>
      </c>
      <c r="AB531" t="s">
        <v>272</v>
      </c>
    </row>
    <row r="532" spans="24:28" x14ac:dyDescent="0.25">
      <c r="X532" t="s">
        <v>1545</v>
      </c>
      <c r="Y532" t="s">
        <v>1567</v>
      </c>
      <c r="Z532" t="s">
        <v>1582</v>
      </c>
      <c r="AA532" t="s">
        <v>266</v>
      </c>
      <c r="AB532" t="s">
        <v>273</v>
      </c>
    </row>
    <row r="533" spans="24:28" x14ac:dyDescent="0.25">
      <c r="X533" t="s">
        <v>1545</v>
      </c>
      <c r="Y533" t="s">
        <v>1567</v>
      </c>
      <c r="Z533" t="s">
        <v>1581</v>
      </c>
      <c r="AA533" t="s">
        <v>266</v>
      </c>
      <c r="AB533" t="s">
        <v>272</v>
      </c>
    </row>
    <row r="534" spans="24:28" x14ac:dyDescent="0.25">
      <c r="X534" t="s">
        <v>1545</v>
      </c>
      <c r="Y534" t="s">
        <v>1567</v>
      </c>
      <c r="Z534" t="s">
        <v>1583</v>
      </c>
      <c r="AA534" t="s">
        <v>266</v>
      </c>
      <c r="AB534" t="s">
        <v>272</v>
      </c>
    </row>
    <row r="535" spans="24:28" x14ac:dyDescent="0.25">
      <c r="X535" t="s">
        <v>1545</v>
      </c>
      <c r="Y535" t="s">
        <v>1567</v>
      </c>
      <c r="Z535" t="s">
        <v>1584</v>
      </c>
      <c r="AA535" t="s">
        <v>266</v>
      </c>
      <c r="AB535" t="s">
        <v>272</v>
      </c>
    </row>
    <row r="536" spans="24:28" x14ac:dyDescent="0.25">
      <c r="X536" t="s">
        <v>1545</v>
      </c>
      <c r="Y536" t="s">
        <v>1567</v>
      </c>
      <c r="Z536" t="s">
        <v>1585</v>
      </c>
      <c r="AA536" t="s">
        <v>266</v>
      </c>
      <c r="AB536" t="s">
        <v>272</v>
      </c>
    </row>
    <row r="537" spans="24:28" x14ac:dyDescent="0.25">
      <c r="X537" t="s">
        <v>1545</v>
      </c>
      <c r="Y537" t="s">
        <v>1586</v>
      </c>
      <c r="Z537" t="s">
        <v>1588</v>
      </c>
      <c r="AA537" t="s">
        <v>1050</v>
      </c>
      <c r="AB537" t="s">
        <v>273</v>
      </c>
    </row>
    <row r="538" spans="24:28" x14ac:dyDescent="0.25">
      <c r="X538" t="s">
        <v>1545</v>
      </c>
      <c r="Y538" t="s">
        <v>1586</v>
      </c>
      <c r="Z538" t="s">
        <v>1589</v>
      </c>
      <c r="AA538" t="s">
        <v>1046</v>
      </c>
      <c r="AB538" t="s">
        <v>272</v>
      </c>
    </row>
    <row r="539" spans="24:28" x14ac:dyDescent="0.25">
      <c r="X539" t="s">
        <v>1545</v>
      </c>
      <c r="Y539" t="s">
        <v>1586</v>
      </c>
      <c r="Z539" t="s">
        <v>1590</v>
      </c>
      <c r="AA539" t="s">
        <v>1046</v>
      </c>
      <c r="AB539" t="s">
        <v>272</v>
      </c>
    </row>
    <row r="540" spans="24:28" x14ac:dyDescent="0.25">
      <c r="X540" t="s">
        <v>1545</v>
      </c>
      <c r="Y540" t="s">
        <v>1586</v>
      </c>
      <c r="Z540" t="s">
        <v>1591</v>
      </c>
      <c r="AA540" t="s">
        <v>1046</v>
      </c>
      <c r="AB540" t="s">
        <v>272</v>
      </c>
    </row>
    <row r="541" spans="24:28" x14ac:dyDescent="0.25">
      <c r="X541" t="s">
        <v>1545</v>
      </c>
      <c r="Y541" t="s">
        <v>1586</v>
      </c>
      <c r="Z541" t="s">
        <v>1593</v>
      </c>
      <c r="AA541" t="s">
        <v>1046</v>
      </c>
      <c r="AB541" t="s">
        <v>272</v>
      </c>
    </row>
    <row r="542" spans="24:28" x14ac:dyDescent="0.25">
      <c r="X542" t="s">
        <v>1545</v>
      </c>
      <c r="Y542" t="s">
        <v>1586</v>
      </c>
      <c r="Z542" t="s">
        <v>1592</v>
      </c>
      <c r="AA542" t="s">
        <v>1050</v>
      </c>
      <c r="AB542" t="s">
        <v>273</v>
      </c>
    </row>
    <row r="543" spans="24:28" x14ac:dyDescent="0.25">
      <c r="X543" t="s">
        <v>1545</v>
      </c>
      <c r="Y543" t="s">
        <v>1586</v>
      </c>
      <c r="Z543" t="s">
        <v>1594</v>
      </c>
      <c r="AA543" t="s">
        <v>1046</v>
      </c>
      <c r="AB543" t="s">
        <v>272</v>
      </c>
    </row>
    <row r="544" spans="24:28" x14ac:dyDescent="0.25">
      <c r="X544" t="s">
        <v>1545</v>
      </c>
      <c r="Y544" t="s">
        <v>1586</v>
      </c>
      <c r="Z544" t="s">
        <v>1595</v>
      </c>
      <c r="AA544" t="s">
        <v>266</v>
      </c>
      <c r="AB544" t="s">
        <v>272</v>
      </c>
    </row>
    <row r="545" spans="24:28" x14ac:dyDescent="0.25">
      <c r="X545" t="s">
        <v>1545</v>
      </c>
      <c r="Y545" t="s">
        <v>1586</v>
      </c>
      <c r="Z545" t="s">
        <v>1596</v>
      </c>
      <c r="AA545" t="s">
        <v>266</v>
      </c>
      <c r="AB545" t="s">
        <v>273</v>
      </c>
    </row>
    <row r="546" spans="24:28" x14ac:dyDescent="0.25">
      <c r="X546" t="s">
        <v>1545</v>
      </c>
      <c r="Y546" t="s">
        <v>1586</v>
      </c>
      <c r="Z546" t="s">
        <v>1597</v>
      </c>
      <c r="AA546" t="s">
        <v>266</v>
      </c>
      <c r="AB546" t="s">
        <v>272</v>
      </c>
    </row>
    <row r="547" spans="24:28" x14ac:dyDescent="0.25">
      <c r="X547" t="s">
        <v>1545</v>
      </c>
      <c r="Y547" t="s">
        <v>1586</v>
      </c>
      <c r="Z547" t="s">
        <v>1598</v>
      </c>
      <c r="AA547" t="s">
        <v>266</v>
      </c>
      <c r="AB547" t="s">
        <v>272</v>
      </c>
    </row>
    <row r="548" spans="24:28" x14ac:dyDescent="0.25">
      <c r="X548" t="s">
        <v>1545</v>
      </c>
      <c r="Y548" t="s">
        <v>1586</v>
      </c>
      <c r="Z548" t="s">
        <v>1599</v>
      </c>
      <c r="AA548" t="s">
        <v>266</v>
      </c>
      <c r="AB548" t="s">
        <v>272</v>
      </c>
    </row>
    <row r="549" spans="24:28" x14ac:dyDescent="0.25">
      <c r="X549" t="s">
        <v>1545</v>
      </c>
      <c r="Y549" t="s">
        <v>1586</v>
      </c>
      <c r="Z549" t="s">
        <v>1587</v>
      </c>
      <c r="AA549" t="s">
        <v>266</v>
      </c>
      <c r="AB549" t="s">
        <v>272</v>
      </c>
    </row>
    <row r="550" spans="24:28" x14ac:dyDescent="0.25">
      <c r="X550" t="s">
        <v>1545</v>
      </c>
      <c r="Y550" t="s">
        <v>1586</v>
      </c>
      <c r="Z550" t="s">
        <v>1600</v>
      </c>
      <c r="AA550" t="s">
        <v>266</v>
      </c>
      <c r="AB550" t="s">
        <v>273</v>
      </c>
    </row>
    <row r="551" spans="24:28" x14ac:dyDescent="0.25">
      <c r="X551" t="s">
        <v>1545</v>
      </c>
      <c r="Y551" t="s">
        <v>1586</v>
      </c>
      <c r="Z551" t="s">
        <v>1601</v>
      </c>
      <c r="AA551" t="s">
        <v>266</v>
      </c>
      <c r="AB551" t="s">
        <v>273</v>
      </c>
    </row>
    <row r="552" spans="24:28" x14ac:dyDescent="0.25">
      <c r="X552" t="s">
        <v>1545</v>
      </c>
      <c r="Y552" t="s">
        <v>1602</v>
      </c>
      <c r="Z552" t="s">
        <v>1603</v>
      </c>
      <c r="AA552" t="s">
        <v>1046</v>
      </c>
      <c r="AB552" t="s">
        <v>272</v>
      </c>
    </row>
    <row r="553" spans="24:28" x14ac:dyDescent="0.25">
      <c r="X553" t="s">
        <v>1545</v>
      </c>
      <c r="Y553" t="s">
        <v>1602</v>
      </c>
      <c r="Z553" t="s">
        <v>1604</v>
      </c>
      <c r="AA553" t="s">
        <v>1050</v>
      </c>
      <c r="AB553" t="s">
        <v>273</v>
      </c>
    </row>
    <row r="554" spans="24:28" x14ac:dyDescent="0.25">
      <c r="X554" t="s">
        <v>1545</v>
      </c>
      <c r="Y554" t="s">
        <v>1602</v>
      </c>
      <c r="Z554" t="s">
        <v>1605</v>
      </c>
      <c r="AA554" t="s">
        <v>1050</v>
      </c>
      <c r="AB554" t="s">
        <v>273</v>
      </c>
    </row>
    <row r="555" spans="24:28" x14ac:dyDescent="0.25">
      <c r="X555" t="s">
        <v>1545</v>
      </c>
      <c r="Y555" t="s">
        <v>1602</v>
      </c>
      <c r="Z555" t="s">
        <v>1606</v>
      </c>
      <c r="AA555" t="s">
        <v>1046</v>
      </c>
      <c r="AB555" t="s">
        <v>272</v>
      </c>
    </row>
    <row r="556" spans="24:28" x14ac:dyDescent="0.25">
      <c r="X556" t="s">
        <v>1545</v>
      </c>
      <c r="Y556" t="s">
        <v>1602</v>
      </c>
      <c r="Z556" t="s">
        <v>1607</v>
      </c>
      <c r="AA556" t="s">
        <v>1046</v>
      </c>
      <c r="AB556" t="s">
        <v>272</v>
      </c>
    </row>
    <row r="557" spans="24:28" x14ac:dyDescent="0.25">
      <c r="X557" t="s">
        <v>1545</v>
      </c>
      <c r="Y557" t="s">
        <v>1602</v>
      </c>
      <c r="Z557" t="s">
        <v>1608</v>
      </c>
      <c r="AA557" t="s">
        <v>266</v>
      </c>
      <c r="AB557" t="s">
        <v>272</v>
      </c>
    </row>
    <row r="558" spans="24:28" x14ac:dyDescent="0.25">
      <c r="X558" t="s">
        <v>1545</v>
      </c>
      <c r="Y558" t="s">
        <v>1602</v>
      </c>
      <c r="Z558" t="s">
        <v>1609</v>
      </c>
      <c r="AA558" t="s">
        <v>266</v>
      </c>
      <c r="AB558" t="s">
        <v>273</v>
      </c>
    </row>
    <row r="559" spans="24:28" x14ac:dyDescent="0.25">
      <c r="X559" t="s">
        <v>1545</v>
      </c>
      <c r="Y559" t="s">
        <v>1602</v>
      </c>
      <c r="Z559" t="s">
        <v>1610</v>
      </c>
      <c r="AA559" t="s">
        <v>266</v>
      </c>
      <c r="AB559" t="s">
        <v>272</v>
      </c>
    </row>
    <row r="560" spans="24:28" x14ac:dyDescent="0.25">
      <c r="X560" t="s">
        <v>1545</v>
      </c>
      <c r="Y560" t="s">
        <v>1602</v>
      </c>
      <c r="Z560" t="s">
        <v>1611</v>
      </c>
      <c r="AA560" t="s">
        <v>266</v>
      </c>
      <c r="AB560" t="s">
        <v>273</v>
      </c>
    </row>
    <row r="561" spans="24:28" x14ac:dyDescent="0.25">
      <c r="X561" t="s">
        <v>1545</v>
      </c>
      <c r="Y561" t="s">
        <v>1602</v>
      </c>
      <c r="Z561" t="s">
        <v>1612</v>
      </c>
      <c r="AA561" t="s">
        <v>266</v>
      </c>
      <c r="AB561" t="s">
        <v>272</v>
      </c>
    </row>
    <row r="562" spans="24:28" x14ac:dyDescent="0.25">
      <c r="X562" t="s">
        <v>1545</v>
      </c>
      <c r="Y562" t="s">
        <v>1602</v>
      </c>
      <c r="Z562" t="s">
        <v>1613</v>
      </c>
      <c r="AA562" t="s">
        <v>266</v>
      </c>
      <c r="AB562" t="s">
        <v>273</v>
      </c>
    </row>
    <row r="563" spans="24:28" x14ac:dyDescent="0.25">
      <c r="X563" t="s">
        <v>1545</v>
      </c>
      <c r="Y563" t="s">
        <v>1602</v>
      </c>
      <c r="Z563" t="s">
        <v>1614</v>
      </c>
      <c r="AA563" t="s">
        <v>266</v>
      </c>
      <c r="AB563" t="s">
        <v>273</v>
      </c>
    </row>
    <row r="564" spans="24:28" x14ac:dyDescent="0.25">
      <c r="X564" t="s">
        <v>1545</v>
      </c>
      <c r="Y564" t="s">
        <v>821</v>
      </c>
      <c r="Z564" t="s">
        <v>1615</v>
      </c>
      <c r="AA564" t="s">
        <v>266</v>
      </c>
      <c r="AB564" t="s">
        <v>273</v>
      </c>
    </row>
    <row r="565" spans="24:28" x14ac:dyDescent="0.25">
      <c r="X565" t="s">
        <v>1545</v>
      </c>
      <c r="Y565" t="s">
        <v>821</v>
      </c>
      <c r="Z565" t="s">
        <v>1616</v>
      </c>
      <c r="AA565" t="s">
        <v>266</v>
      </c>
      <c r="AB565" t="s">
        <v>272</v>
      </c>
    </row>
    <row r="566" spans="24:28" x14ac:dyDescent="0.25">
      <c r="X566" t="s">
        <v>1545</v>
      </c>
      <c r="Y566" t="s">
        <v>821</v>
      </c>
      <c r="Z566" t="s">
        <v>1617</v>
      </c>
      <c r="AA566" t="s">
        <v>266</v>
      </c>
      <c r="AB566" t="s">
        <v>272</v>
      </c>
    </row>
    <row r="567" spans="24:28" x14ac:dyDescent="0.25">
      <c r="X567" t="s">
        <v>1618</v>
      </c>
      <c r="Y567" t="s">
        <v>41</v>
      </c>
      <c r="Z567" t="s">
        <v>1620</v>
      </c>
      <c r="AA567" t="s">
        <v>1046</v>
      </c>
      <c r="AB567" t="s">
        <v>272</v>
      </c>
    </row>
    <row r="568" spans="24:28" x14ac:dyDescent="0.25">
      <c r="X568" t="s">
        <v>1618</v>
      </c>
      <c r="Y568" t="s">
        <v>41</v>
      </c>
      <c r="Z568" t="s">
        <v>1621</v>
      </c>
      <c r="AA568" t="s">
        <v>1046</v>
      </c>
      <c r="AB568" t="s">
        <v>272</v>
      </c>
    </row>
    <row r="569" spans="24:28" x14ac:dyDescent="0.25">
      <c r="X569" t="s">
        <v>1618</v>
      </c>
      <c r="Y569" t="s">
        <v>41</v>
      </c>
      <c r="Z569" t="s">
        <v>1622</v>
      </c>
      <c r="AA569" t="s">
        <v>1050</v>
      </c>
      <c r="AB569" t="s">
        <v>273</v>
      </c>
    </row>
    <row r="570" spans="24:28" x14ac:dyDescent="0.25">
      <c r="X570" t="s">
        <v>1618</v>
      </c>
      <c r="Y570" t="s">
        <v>41</v>
      </c>
      <c r="Z570" t="s">
        <v>1623</v>
      </c>
      <c r="AA570" t="s">
        <v>1046</v>
      </c>
      <c r="AB570" t="s">
        <v>272</v>
      </c>
    </row>
    <row r="571" spans="24:28" x14ac:dyDescent="0.25">
      <c r="X571" t="s">
        <v>1618</v>
      </c>
      <c r="Y571" t="s">
        <v>41</v>
      </c>
      <c r="Z571" t="s">
        <v>1624</v>
      </c>
      <c r="AA571" t="s">
        <v>1050</v>
      </c>
      <c r="AB571" t="s">
        <v>273</v>
      </c>
    </row>
    <row r="572" spans="24:28" x14ac:dyDescent="0.25">
      <c r="X572" t="s">
        <v>1618</v>
      </c>
      <c r="Y572" t="s">
        <v>41</v>
      </c>
      <c r="Z572" t="s">
        <v>1625</v>
      </c>
      <c r="AA572" t="s">
        <v>1050</v>
      </c>
      <c r="AB572" t="s">
        <v>273</v>
      </c>
    </row>
    <row r="573" spans="24:28" x14ac:dyDescent="0.25">
      <c r="X573" t="s">
        <v>1618</v>
      </c>
      <c r="Y573" t="s">
        <v>41</v>
      </c>
      <c r="Z573" t="s">
        <v>1626</v>
      </c>
      <c r="AA573" t="s">
        <v>1046</v>
      </c>
      <c r="AB573" t="s">
        <v>272</v>
      </c>
    </row>
    <row r="574" spans="24:28" x14ac:dyDescent="0.25">
      <c r="X574" t="s">
        <v>1618</v>
      </c>
      <c r="Y574" t="s">
        <v>41</v>
      </c>
      <c r="Z574" t="s">
        <v>1627</v>
      </c>
      <c r="AA574" t="s">
        <v>1046</v>
      </c>
      <c r="AB574" t="s">
        <v>272</v>
      </c>
    </row>
    <row r="575" spans="24:28" x14ac:dyDescent="0.25">
      <c r="X575" t="s">
        <v>1618</v>
      </c>
      <c r="Y575" t="s">
        <v>41</v>
      </c>
      <c r="Z575" t="s">
        <v>1628</v>
      </c>
      <c r="AA575" t="s">
        <v>1046</v>
      </c>
      <c r="AB575" t="s">
        <v>272</v>
      </c>
    </row>
    <row r="576" spans="24:28" x14ac:dyDescent="0.25">
      <c r="X576" t="s">
        <v>1618</v>
      </c>
      <c r="Y576" t="s">
        <v>41</v>
      </c>
      <c r="Z576" t="s">
        <v>1629</v>
      </c>
      <c r="AA576" t="s">
        <v>1050</v>
      </c>
      <c r="AB576" t="s">
        <v>273</v>
      </c>
    </row>
    <row r="577" spans="24:28" x14ac:dyDescent="0.25">
      <c r="X577" t="s">
        <v>1618</v>
      </c>
      <c r="Y577" t="s">
        <v>41</v>
      </c>
      <c r="Z577" t="s">
        <v>1630</v>
      </c>
      <c r="AA577" t="s">
        <v>1046</v>
      </c>
      <c r="AB577" t="s">
        <v>272</v>
      </c>
    </row>
    <row r="578" spans="24:28" x14ac:dyDescent="0.25">
      <c r="X578" t="s">
        <v>1618</v>
      </c>
      <c r="Y578" t="s">
        <v>41</v>
      </c>
      <c r="Z578" t="s">
        <v>1631</v>
      </c>
      <c r="AA578" t="s">
        <v>1046</v>
      </c>
      <c r="AB578" t="s">
        <v>272</v>
      </c>
    </row>
    <row r="579" spans="24:28" x14ac:dyDescent="0.25">
      <c r="X579" t="s">
        <v>1618</v>
      </c>
      <c r="Y579" t="s">
        <v>41</v>
      </c>
      <c r="Z579" t="s">
        <v>1632</v>
      </c>
      <c r="AA579" t="s">
        <v>1050</v>
      </c>
      <c r="AB579" t="s">
        <v>273</v>
      </c>
    </row>
    <row r="580" spans="24:28" x14ac:dyDescent="0.25">
      <c r="X580" t="s">
        <v>1618</v>
      </c>
      <c r="Y580" t="s">
        <v>41</v>
      </c>
      <c r="Z580" t="s">
        <v>1633</v>
      </c>
      <c r="AA580" t="s">
        <v>1050</v>
      </c>
      <c r="AB580" t="s">
        <v>273</v>
      </c>
    </row>
    <row r="581" spans="24:28" x14ac:dyDescent="0.25">
      <c r="X581" t="s">
        <v>1618</v>
      </c>
      <c r="Y581" t="s">
        <v>41</v>
      </c>
      <c r="Z581" t="s">
        <v>1634</v>
      </c>
      <c r="AA581" t="s">
        <v>1046</v>
      </c>
      <c r="AB581" t="s">
        <v>272</v>
      </c>
    </row>
    <row r="582" spans="24:28" x14ac:dyDescent="0.25">
      <c r="X582" t="s">
        <v>1618</v>
      </c>
      <c r="Y582" t="s">
        <v>41</v>
      </c>
      <c r="Z582" t="s">
        <v>1635</v>
      </c>
      <c r="AA582" t="s">
        <v>1050</v>
      </c>
      <c r="AB582" t="s">
        <v>273</v>
      </c>
    </row>
    <row r="583" spans="24:28" x14ac:dyDescent="0.25">
      <c r="X583" t="s">
        <v>1618</v>
      </c>
      <c r="Y583" t="s">
        <v>41</v>
      </c>
      <c r="Z583" t="s">
        <v>1636</v>
      </c>
      <c r="AA583" t="s">
        <v>1046</v>
      </c>
      <c r="AB583" t="s">
        <v>272</v>
      </c>
    </row>
    <row r="584" spans="24:28" x14ac:dyDescent="0.25">
      <c r="X584" t="s">
        <v>1618</v>
      </c>
      <c r="Y584" t="s">
        <v>41</v>
      </c>
      <c r="Z584" t="s">
        <v>1637</v>
      </c>
      <c r="AA584" t="s">
        <v>1046</v>
      </c>
      <c r="AB584" t="s">
        <v>272</v>
      </c>
    </row>
    <row r="585" spans="24:28" x14ac:dyDescent="0.25">
      <c r="X585" t="s">
        <v>1618</v>
      </c>
      <c r="Y585" t="s">
        <v>41</v>
      </c>
      <c r="Z585" t="s">
        <v>1638</v>
      </c>
      <c r="AA585" t="s">
        <v>1046</v>
      </c>
      <c r="AB585" t="s">
        <v>272</v>
      </c>
    </row>
    <row r="586" spans="24:28" x14ac:dyDescent="0.25">
      <c r="X586" t="s">
        <v>1618</v>
      </c>
      <c r="Y586" t="s">
        <v>41</v>
      </c>
      <c r="Z586" t="s">
        <v>1639</v>
      </c>
      <c r="AA586" t="s">
        <v>1050</v>
      </c>
      <c r="AB586" t="s">
        <v>273</v>
      </c>
    </row>
    <row r="587" spans="24:28" x14ac:dyDescent="0.25">
      <c r="X587" t="s">
        <v>1618</v>
      </c>
      <c r="Y587" t="s">
        <v>41</v>
      </c>
      <c r="Z587" t="s">
        <v>1619</v>
      </c>
      <c r="AA587" t="s">
        <v>1064</v>
      </c>
      <c r="AB587" t="s">
        <v>1064</v>
      </c>
    </row>
    <row r="588" spans="24:28" x14ac:dyDescent="0.25">
      <c r="X588" t="s">
        <v>1618</v>
      </c>
      <c r="Y588" t="s">
        <v>821</v>
      </c>
      <c r="Z588" t="s">
        <v>1640</v>
      </c>
      <c r="AA588" t="s">
        <v>1046</v>
      </c>
      <c r="AB588" t="s">
        <v>272</v>
      </c>
    </row>
    <row r="589" spans="24:28" x14ac:dyDescent="0.25">
      <c r="X589" t="s">
        <v>1618</v>
      </c>
      <c r="Y589" t="s">
        <v>821</v>
      </c>
      <c r="Z589" t="s">
        <v>1641</v>
      </c>
      <c r="AA589" t="s">
        <v>1046</v>
      </c>
      <c r="AB589" t="s">
        <v>272</v>
      </c>
    </row>
    <row r="590" spans="24:28" x14ac:dyDescent="0.25">
      <c r="X590" t="s">
        <v>1618</v>
      </c>
      <c r="Y590" t="s">
        <v>821</v>
      </c>
      <c r="Z590" t="s">
        <v>1642</v>
      </c>
      <c r="AA590" t="s">
        <v>1046</v>
      </c>
      <c r="AB590" t="s">
        <v>272</v>
      </c>
    </row>
    <row r="591" spans="24:28" x14ac:dyDescent="0.25">
      <c r="X591" t="s">
        <v>1618</v>
      </c>
      <c r="Y591" t="s">
        <v>821</v>
      </c>
      <c r="Z591" t="s">
        <v>1643</v>
      </c>
      <c r="AA591" t="s">
        <v>1046</v>
      </c>
      <c r="AB591" t="s">
        <v>272</v>
      </c>
    </row>
    <row r="592" spans="24:28" x14ac:dyDescent="0.25">
      <c r="X592" t="s">
        <v>1618</v>
      </c>
      <c r="Y592" t="s">
        <v>821</v>
      </c>
      <c r="Z592" t="s">
        <v>1644</v>
      </c>
      <c r="AA592" t="s">
        <v>1050</v>
      </c>
      <c r="AB592" t="s">
        <v>273</v>
      </c>
    </row>
    <row r="593" spans="24:28" x14ac:dyDescent="0.25">
      <c r="X593" t="s">
        <v>1618</v>
      </c>
      <c r="Y593" t="s">
        <v>821</v>
      </c>
      <c r="Z593" t="s">
        <v>1645</v>
      </c>
      <c r="AA593" t="s">
        <v>1050</v>
      </c>
      <c r="AB593" t="s">
        <v>273</v>
      </c>
    </row>
    <row r="594" spans="24:28" x14ac:dyDescent="0.25">
      <c r="X594" t="s">
        <v>1618</v>
      </c>
      <c r="Y594" t="s">
        <v>821</v>
      </c>
      <c r="Z594" t="s">
        <v>1646</v>
      </c>
      <c r="AA594" t="s">
        <v>1050</v>
      </c>
      <c r="AB594" t="s">
        <v>273</v>
      </c>
    </row>
    <row r="595" spans="24:28" x14ac:dyDescent="0.25">
      <c r="X595" t="s">
        <v>1618</v>
      </c>
      <c r="Y595" t="s">
        <v>821</v>
      </c>
      <c r="Z595" t="s">
        <v>1647</v>
      </c>
      <c r="AA595" t="s">
        <v>1050</v>
      </c>
      <c r="AB595" t="s">
        <v>273</v>
      </c>
    </row>
    <row r="596" spans="24:28" x14ac:dyDescent="0.25">
      <c r="X596" t="s">
        <v>1618</v>
      </c>
      <c r="Y596" t="s">
        <v>821</v>
      </c>
      <c r="Z596" t="s">
        <v>1648</v>
      </c>
      <c r="AA596" t="s">
        <v>1050</v>
      </c>
      <c r="AB596" t="s">
        <v>273</v>
      </c>
    </row>
    <row r="597" spans="24:28" x14ac:dyDescent="0.25">
      <c r="X597" t="s">
        <v>1618</v>
      </c>
      <c r="Y597" t="s">
        <v>821</v>
      </c>
      <c r="Z597" t="s">
        <v>1649</v>
      </c>
      <c r="AA597" t="s">
        <v>1050</v>
      </c>
      <c r="AB597" t="s">
        <v>273</v>
      </c>
    </row>
    <row r="598" spans="24:28" x14ac:dyDescent="0.25">
      <c r="X598" t="s">
        <v>1618</v>
      </c>
      <c r="Y598" t="s">
        <v>821</v>
      </c>
      <c r="Z598" t="s">
        <v>1650</v>
      </c>
      <c r="AA598" t="s">
        <v>1050</v>
      </c>
      <c r="AB598" t="s">
        <v>273</v>
      </c>
    </row>
    <row r="599" spans="24:28" x14ac:dyDescent="0.25">
      <c r="X599" t="s">
        <v>1618</v>
      </c>
      <c r="Y599" t="s">
        <v>821</v>
      </c>
      <c r="Z599" t="s">
        <v>1651</v>
      </c>
      <c r="AA599" t="s">
        <v>1046</v>
      </c>
      <c r="AB599" t="s">
        <v>272</v>
      </c>
    </row>
    <row r="600" spans="24:28" x14ac:dyDescent="0.25">
      <c r="X600" t="s">
        <v>1618</v>
      </c>
      <c r="Y600" t="s">
        <v>821</v>
      </c>
      <c r="Z600" t="s">
        <v>1652</v>
      </c>
      <c r="AA600" t="s">
        <v>1046</v>
      </c>
      <c r="AB600" t="s">
        <v>272</v>
      </c>
    </row>
    <row r="601" spans="24:28" x14ac:dyDescent="0.25">
      <c r="X601" t="s">
        <v>1618</v>
      </c>
      <c r="Y601" t="s">
        <v>821</v>
      </c>
      <c r="Z601" t="s">
        <v>1653</v>
      </c>
      <c r="AA601" t="s">
        <v>266</v>
      </c>
      <c r="AB601" t="s">
        <v>273</v>
      </c>
    </row>
    <row r="602" spans="24:28" x14ac:dyDescent="0.25">
      <c r="X602" t="s">
        <v>1618</v>
      </c>
      <c r="Y602" t="s">
        <v>821</v>
      </c>
      <c r="Z602" t="s">
        <v>1654</v>
      </c>
      <c r="AA602" t="s">
        <v>266</v>
      </c>
      <c r="AB602" t="s">
        <v>272</v>
      </c>
    </row>
    <row r="603" spans="24:28" x14ac:dyDescent="0.25">
      <c r="X603" t="s">
        <v>1618</v>
      </c>
      <c r="Y603" t="s">
        <v>821</v>
      </c>
      <c r="Z603" t="s">
        <v>1655</v>
      </c>
      <c r="AA603" t="s">
        <v>266</v>
      </c>
      <c r="AB603" t="s">
        <v>273</v>
      </c>
    </row>
    <row r="604" spans="24:28" x14ac:dyDescent="0.25">
      <c r="X604" t="s">
        <v>1618</v>
      </c>
      <c r="Y604" t="s">
        <v>821</v>
      </c>
      <c r="Z604" t="s">
        <v>1656</v>
      </c>
      <c r="AA604" t="s">
        <v>266</v>
      </c>
      <c r="AB604" t="s">
        <v>272</v>
      </c>
    </row>
    <row r="605" spans="24:28" x14ac:dyDescent="0.25">
      <c r="X605" t="s">
        <v>1618</v>
      </c>
      <c r="Y605" t="s">
        <v>40</v>
      </c>
      <c r="Z605" t="s">
        <v>1657</v>
      </c>
      <c r="AA605" t="s">
        <v>1046</v>
      </c>
      <c r="AB605" t="s">
        <v>272</v>
      </c>
    </row>
    <row r="606" spans="24:28" x14ac:dyDescent="0.25">
      <c r="X606" t="s">
        <v>1618</v>
      </c>
      <c r="Y606" t="s">
        <v>40</v>
      </c>
      <c r="Z606" t="s">
        <v>1658</v>
      </c>
      <c r="AA606" t="s">
        <v>1046</v>
      </c>
      <c r="AB606" t="s">
        <v>272</v>
      </c>
    </row>
    <row r="607" spans="24:28" x14ac:dyDescent="0.25">
      <c r="X607" t="s">
        <v>1618</v>
      </c>
      <c r="Y607" t="s">
        <v>40</v>
      </c>
      <c r="Z607" t="s">
        <v>1659</v>
      </c>
      <c r="AA607" t="s">
        <v>1046</v>
      </c>
      <c r="AB607" t="s">
        <v>272</v>
      </c>
    </row>
    <row r="608" spans="24:28" x14ac:dyDescent="0.25">
      <c r="X608" t="s">
        <v>1618</v>
      </c>
      <c r="Y608" t="s">
        <v>40</v>
      </c>
      <c r="Z608" t="s">
        <v>1660</v>
      </c>
      <c r="AA608" t="s">
        <v>1050</v>
      </c>
      <c r="AB608" t="s">
        <v>273</v>
      </c>
    </row>
    <row r="609" spans="24:28" x14ac:dyDescent="0.25">
      <c r="X609" t="s">
        <v>1618</v>
      </c>
      <c r="Y609" t="s">
        <v>40</v>
      </c>
      <c r="Z609" t="s">
        <v>1661</v>
      </c>
      <c r="AA609" t="s">
        <v>1050</v>
      </c>
      <c r="AB609" t="s">
        <v>273</v>
      </c>
    </row>
    <row r="610" spans="24:28" x14ac:dyDescent="0.25">
      <c r="X610" t="s">
        <v>1618</v>
      </c>
      <c r="Y610" t="s">
        <v>40</v>
      </c>
      <c r="Z610" t="s">
        <v>1662</v>
      </c>
      <c r="AA610" t="s">
        <v>1050</v>
      </c>
      <c r="AB610" t="s">
        <v>273</v>
      </c>
    </row>
    <row r="611" spans="24:28" x14ac:dyDescent="0.25">
      <c r="X611" t="s">
        <v>1618</v>
      </c>
      <c r="Y611" t="s">
        <v>40</v>
      </c>
      <c r="Z611" t="s">
        <v>1663</v>
      </c>
      <c r="AA611" t="s">
        <v>1046</v>
      </c>
      <c r="AB611" t="s">
        <v>272</v>
      </c>
    </row>
    <row r="612" spans="24:28" x14ac:dyDescent="0.25">
      <c r="X612" t="s">
        <v>1618</v>
      </c>
      <c r="Y612" t="s">
        <v>40</v>
      </c>
      <c r="Z612" t="s">
        <v>1664</v>
      </c>
      <c r="AA612" t="s">
        <v>1046</v>
      </c>
      <c r="AB612" t="s">
        <v>272</v>
      </c>
    </row>
    <row r="613" spans="24:28" x14ac:dyDescent="0.25">
      <c r="X613" t="s">
        <v>1618</v>
      </c>
      <c r="Y613" t="s">
        <v>40</v>
      </c>
      <c r="Z613" t="s">
        <v>1665</v>
      </c>
      <c r="AA613" t="s">
        <v>1046</v>
      </c>
      <c r="AB613" t="s">
        <v>272</v>
      </c>
    </row>
    <row r="614" spans="24:28" x14ac:dyDescent="0.25">
      <c r="X614" t="s">
        <v>1618</v>
      </c>
      <c r="Y614" t="s">
        <v>40</v>
      </c>
      <c r="Z614" t="s">
        <v>1666</v>
      </c>
      <c r="AA614" t="s">
        <v>1050</v>
      </c>
      <c r="AB614" t="s">
        <v>273</v>
      </c>
    </row>
    <row r="615" spans="24:28" x14ac:dyDescent="0.25">
      <c r="X615" t="s">
        <v>1618</v>
      </c>
      <c r="Y615" t="s">
        <v>40</v>
      </c>
      <c r="Z615" t="s">
        <v>1667</v>
      </c>
      <c r="AA615" t="s">
        <v>1046</v>
      </c>
      <c r="AB615" t="s">
        <v>272</v>
      </c>
    </row>
    <row r="616" spans="24:28" x14ac:dyDescent="0.25">
      <c r="X616" t="s">
        <v>1618</v>
      </c>
      <c r="Y616" t="s">
        <v>40</v>
      </c>
      <c r="Z616" t="s">
        <v>1668</v>
      </c>
      <c r="AA616" t="s">
        <v>1046</v>
      </c>
      <c r="AB616" t="s">
        <v>272</v>
      </c>
    </row>
    <row r="617" spans="24:28" x14ac:dyDescent="0.25">
      <c r="X617" t="s">
        <v>1618</v>
      </c>
      <c r="Y617" t="s">
        <v>40</v>
      </c>
      <c r="Z617" t="s">
        <v>1669</v>
      </c>
      <c r="AA617" t="s">
        <v>1050</v>
      </c>
      <c r="AB617" t="s">
        <v>273</v>
      </c>
    </row>
    <row r="618" spans="24:28" x14ac:dyDescent="0.25">
      <c r="X618" t="s">
        <v>1618</v>
      </c>
      <c r="Y618" t="s">
        <v>40</v>
      </c>
      <c r="Z618" t="s">
        <v>1671</v>
      </c>
      <c r="AA618" t="s">
        <v>266</v>
      </c>
      <c r="AB618" t="s">
        <v>272</v>
      </c>
    </row>
    <row r="619" spans="24:28" x14ac:dyDescent="0.25">
      <c r="X619" t="s">
        <v>1618</v>
      </c>
      <c r="Y619" t="s">
        <v>40</v>
      </c>
      <c r="Z619" t="s">
        <v>1670</v>
      </c>
      <c r="AA619" t="s">
        <v>266</v>
      </c>
      <c r="AB619" t="s">
        <v>272</v>
      </c>
    </row>
    <row r="620" spans="24:28" x14ac:dyDescent="0.25">
      <c r="X620" t="s">
        <v>1618</v>
      </c>
      <c r="Y620" t="s">
        <v>90</v>
      </c>
      <c r="Z620" t="s">
        <v>1672</v>
      </c>
      <c r="AA620" t="s">
        <v>266</v>
      </c>
      <c r="AB620" t="s">
        <v>273</v>
      </c>
    </row>
    <row r="621" spans="24:28" x14ac:dyDescent="0.25">
      <c r="X621" t="s">
        <v>1618</v>
      </c>
      <c r="Y621" t="s">
        <v>90</v>
      </c>
      <c r="Z621" t="s">
        <v>1673</v>
      </c>
      <c r="AA621" t="s">
        <v>266</v>
      </c>
      <c r="AB621" t="s">
        <v>272</v>
      </c>
    </row>
    <row r="622" spans="24:28" x14ac:dyDescent="0.25">
      <c r="X622" t="s">
        <v>1618</v>
      </c>
      <c r="Y622" t="s">
        <v>90</v>
      </c>
      <c r="Z622" t="s">
        <v>1675</v>
      </c>
      <c r="AA622" t="s">
        <v>266</v>
      </c>
      <c r="AB622" t="s">
        <v>273</v>
      </c>
    </row>
    <row r="623" spans="24:28" x14ac:dyDescent="0.25">
      <c r="X623" t="s">
        <v>1618</v>
      </c>
      <c r="Y623" t="s">
        <v>90</v>
      </c>
      <c r="Z623" t="s">
        <v>1674</v>
      </c>
      <c r="AA623" t="s">
        <v>266</v>
      </c>
      <c r="AB623" t="s">
        <v>273</v>
      </c>
    </row>
    <row r="624" spans="24:28" x14ac:dyDescent="0.25">
      <c r="X624" t="s">
        <v>1618</v>
      </c>
      <c r="Y624" t="s">
        <v>90</v>
      </c>
      <c r="Z624" t="s">
        <v>1676</v>
      </c>
      <c r="AA624" t="s">
        <v>266</v>
      </c>
      <c r="AB624" t="s">
        <v>273</v>
      </c>
    </row>
    <row r="625" spans="24:28" x14ac:dyDescent="0.25">
      <c r="X625" t="s">
        <v>1618</v>
      </c>
      <c r="Y625" t="s">
        <v>67</v>
      </c>
      <c r="Z625" t="s">
        <v>1677</v>
      </c>
      <c r="AA625" t="s">
        <v>1046</v>
      </c>
      <c r="AB625" t="s">
        <v>272</v>
      </c>
    </row>
    <row r="626" spans="24:28" x14ac:dyDescent="0.25">
      <c r="X626" t="s">
        <v>1618</v>
      </c>
      <c r="Y626" t="s">
        <v>67</v>
      </c>
      <c r="Z626" t="s">
        <v>1678</v>
      </c>
      <c r="AA626" t="s">
        <v>1050</v>
      </c>
      <c r="AB626" t="s">
        <v>273</v>
      </c>
    </row>
    <row r="627" spans="24:28" x14ac:dyDescent="0.25">
      <c r="X627" t="s">
        <v>1618</v>
      </c>
      <c r="Y627" t="s">
        <v>67</v>
      </c>
      <c r="Z627" t="s">
        <v>1679</v>
      </c>
      <c r="AA627" t="s">
        <v>1050</v>
      </c>
      <c r="AB627" t="s">
        <v>273</v>
      </c>
    </row>
    <row r="628" spans="24:28" x14ac:dyDescent="0.25">
      <c r="X628" t="s">
        <v>1618</v>
      </c>
      <c r="Y628" t="s">
        <v>67</v>
      </c>
      <c r="Z628" t="s">
        <v>1680</v>
      </c>
      <c r="AA628" t="s">
        <v>1046</v>
      </c>
      <c r="AB628" t="s">
        <v>272</v>
      </c>
    </row>
    <row r="629" spans="24:28" x14ac:dyDescent="0.25">
      <c r="X629" t="s">
        <v>1618</v>
      </c>
      <c r="Y629" t="s">
        <v>67</v>
      </c>
      <c r="Z629" t="s">
        <v>1681</v>
      </c>
      <c r="AA629" t="s">
        <v>1050</v>
      </c>
      <c r="AB629" t="s">
        <v>273</v>
      </c>
    </row>
    <row r="630" spans="24:28" x14ac:dyDescent="0.25">
      <c r="X630" t="s">
        <v>1618</v>
      </c>
      <c r="Y630" t="s">
        <v>67</v>
      </c>
      <c r="Z630" t="s">
        <v>1682</v>
      </c>
      <c r="AA630" t="s">
        <v>1050</v>
      </c>
      <c r="AB630" t="s">
        <v>273</v>
      </c>
    </row>
    <row r="631" spans="24:28" x14ac:dyDescent="0.25">
      <c r="X631" t="s">
        <v>1618</v>
      </c>
      <c r="Y631" t="s">
        <v>67</v>
      </c>
      <c r="Z631" t="s">
        <v>1683</v>
      </c>
      <c r="AA631" t="s">
        <v>1046</v>
      </c>
      <c r="AB631" t="s">
        <v>272</v>
      </c>
    </row>
    <row r="632" spans="24:28" x14ac:dyDescent="0.25">
      <c r="X632" t="s">
        <v>1618</v>
      </c>
      <c r="Y632" t="s">
        <v>67</v>
      </c>
      <c r="Z632" t="s">
        <v>1684</v>
      </c>
      <c r="AA632" t="s">
        <v>1046</v>
      </c>
      <c r="AB632" t="s">
        <v>272</v>
      </c>
    </row>
    <row r="633" spans="24:28" x14ac:dyDescent="0.25">
      <c r="X633" t="s">
        <v>1618</v>
      </c>
      <c r="Y633" t="s">
        <v>67</v>
      </c>
      <c r="Z633" t="s">
        <v>1685</v>
      </c>
      <c r="AA633" t="s">
        <v>1046</v>
      </c>
      <c r="AB633" t="s">
        <v>272</v>
      </c>
    </row>
    <row r="634" spans="24:28" x14ac:dyDescent="0.25">
      <c r="X634" t="s">
        <v>1618</v>
      </c>
      <c r="Y634" t="s">
        <v>67</v>
      </c>
      <c r="Z634" t="s">
        <v>1686</v>
      </c>
      <c r="AA634" t="s">
        <v>1046</v>
      </c>
      <c r="AB634" t="s">
        <v>272</v>
      </c>
    </row>
    <row r="635" spans="24:28" x14ac:dyDescent="0.25">
      <c r="X635" t="s">
        <v>1618</v>
      </c>
      <c r="Y635" t="s">
        <v>67</v>
      </c>
      <c r="Z635" t="s">
        <v>1688</v>
      </c>
      <c r="AA635" t="s">
        <v>1046</v>
      </c>
      <c r="AB635" t="s">
        <v>272</v>
      </c>
    </row>
    <row r="636" spans="24:28" x14ac:dyDescent="0.25">
      <c r="X636" t="s">
        <v>1618</v>
      </c>
      <c r="Y636" t="s">
        <v>67</v>
      </c>
      <c r="Z636" t="s">
        <v>1687</v>
      </c>
      <c r="AA636" t="s">
        <v>1046</v>
      </c>
      <c r="AB636" t="s">
        <v>272</v>
      </c>
    </row>
    <row r="637" spans="24:28" x14ac:dyDescent="0.25">
      <c r="X637" t="s">
        <v>1618</v>
      </c>
      <c r="Y637" t="s">
        <v>67</v>
      </c>
      <c r="Z637" t="s">
        <v>1689</v>
      </c>
      <c r="AA637" t="s">
        <v>1046</v>
      </c>
      <c r="AB637" t="s">
        <v>272</v>
      </c>
    </row>
    <row r="638" spans="24:28" x14ac:dyDescent="0.25">
      <c r="X638" t="s">
        <v>1618</v>
      </c>
      <c r="Y638" t="s">
        <v>67</v>
      </c>
      <c r="Z638" t="s">
        <v>1690</v>
      </c>
      <c r="AA638" t="s">
        <v>266</v>
      </c>
      <c r="AB638" t="s">
        <v>272</v>
      </c>
    </row>
    <row r="639" spans="24:28" x14ac:dyDescent="0.25">
      <c r="X639" t="s">
        <v>1618</v>
      </c>
      <c r="Y639" t="s">
        <v>67</v>
      </c>
      <c r="Z639" t="s">
        <v>1691</v>
      </c>
      <c r="AA639" t="s">
        <v>266</v>
      </c>
      <c r="AB639" t="s">
        <v>272</v>
      </c>
    </row>
    <row r="640" spans="24:28" x14ac:dyDescent="0.25">
      <c r="X640" t="s">
        <v>1618</v>
      </c>
      <c r="Y640" t="s">
        <v>67</v>
      </c>
      <c r="Z640" t="s">
        <v>1692</v>
      </c>
      <c r="AA640" t="s">
        <v>266</v>
      </c>
      <c r="AB640" t="s">
        <v>272</v>
      </c>
    </row>
    <row r="641" spans="24:28" x14ac:dyDescent="0.25">
      <c r="X641" t="s">
        <v>1618</v>
      </c>
      <c r="Y641" t="s">
        <v>67</v>
      </c>
      <c r="Z641" t="s">
        <v>1693</v>
      </c>
      <c r="AA641" t="s">
        <v>266</v>
      </c>
      <c r="AB641" t="s">
        <v>273</v>
      </c>
    </row>
    <row r="642" spans="24:28" x14ac:dyDescent="0.25">
      <c r="X642" t="s">
        <v>1618</v>
      </c>
      <c r="Y642" t="s">
        <v>67</v>
      </c>
      <c r="Z642" t="s">
        <v>1694</v>
      </c>
      <c r="AA642" t="s">
        <v>266</v>
      </c>
      <c r="AB642" t="s">
        <v>272</v>
      </c>
    </row>
    <row r="643" spans="24:28" x14ac:dyDescent="0.25">
      <c r="X643" t="s">
        <v>1618</v>
      </c>
      <c r="Y643" t="s">
        <v>67</v>
      </c>
      <c r="Z643" t="s">
        <v>1695</v>
      </c>
      <c r="AA643" t="s">
        <v>266</v>
      </c>
      <c r="AB643" t="s">
        <v>273</v>
      </c>
    </row>
    <row r="644" spans="24:28" x14ac:dyDescent="0.25">
      <c r="X644" t="s">
        <v>1618</v>
      </c>
      <c r="Y644" t="s">
        <v>67</v>
      </c>
      <c r="Z644" t="s">
        <v>1696</v>
      </c>
      <c r="AA644" t="s">
        <v>266</v>
      </c>
      <c r="AB644" t="s">
        <v>272</v>
      </c>
    </row>
    <row r="645" spans="24:28" x14ac:dyDescent="0.25">
      <c r="X645" t="s">
        <v>1618</v>
      </c>
      <c r="Y645" t="s">
        <v>67</v>
      </c>
      <c r="Z645" t="s">
        <v>1697</v>
      </c>
      <c r="AA645" t="s">
        <v>266</v>
      </c>
      <c r="AB645" t="s">
        <v>273</v>
      </c>
    </row>
    <row r="646" spans="24:28" x14ac:dyDescent="0.25">
      <c r="X646" t="s">
        <v>1618</v>
      </c>
      <c r="Y646" t="s">
        <v>67</v>
      </c>
      <c r="Z646" t="s">
        <v>1698</v>
      </c>
      <c r="AA646" t="s">
        <v>266</v>
      </c>
      <c r="AB646" t="s">
        <v>272</v>
      </c>
    </row>
    <row r="647" spans="24:28" x14ac:dyDescent="0.25">
      <c r="X647" t="s">
        <v>1618</v>
      </c>
      <c r="Y647" t="s">
        <v>67</v>
      </c>
      <c r="Z647" t="s">
        <v>1700</v>
      </c>
      <c r="AA647" t="s">
        <v>266</v>
      </c>
      <c r="AB647" t="s">
        <v>272</v>
      </c>
    </row>
    <row r="648" spans="24:28" x14ac:dyDescent="0.25">
      <c r="X648" t="s">
        <v>1618</v>
      </c>
      <c r="Y648" t="s">
        <v>67</v>
      </c>
      <c r="Z648" t="s">
        <v>1699</v>
      </c>
      <c r="AA648" t="s">
        <v>266</v>
      </c>
      <c r="AB648" t="s">
        <v>273</v>
      </c>
    </row>
    <row r="649" spans="24:28" x14ac:dyDescent="0.25">
      <c r="X649" t="s">
        <v>1618</v>
      </c>
      <c r="Y649" t="s">
        <v>67</v>
      </c>
      <c r="Z649" t="s">
        <v>1701</v>
      </c>
      <c r="AA649" t="s">
        <v>266</v>
      </c>
      <c r="AB649" t="s">
        <v>272</v>
      </c>
    </row>
    <row r="650" spans="24:28" x14ac:dyDescent="0.25">
      <c r="X650" t="s">
        <v>1702</v>
      </c>
      <c r="Y650" t="s">
        <v>821</v>
      </c>
      <c r="Z650" t="s">
        <v>1703</v>
      </c>
      <c r="AA650" t="s">
        <v>1046</v>
      </c>
      <c r="AB650" t="s">
        <v>272</v>
      </c>
    </row>
    <row r="651" spans="24:28" x14ac:dyDescent="0.25">
      <c r="X651" t="s">
        <v>1702</v>
      </c>
      <c r="Y651" t="s">
        <v>821</v>
      </c>
      <c r="Z651" t="s">
        <v>1704</v>
      </c>
      <c r="AA651" t="s">
        <v>1050</v>
      </c>
      <c r="AB651" t="s">
        <v>273</v>
      </c>
    </row>
    <row r="652" spans="24:28" x14ac:dyDescent="0.25">
      <c r="X652" t="s">
        <v>1702</v>
      </c>
      <c r="Y652" t="s">
        <v>821</v>
      </c>
      <c r="Z652" t="s">
        <v>1705</v>
      </c>
      <c r="AA652" t="s">
        <v>1050</v>
      </c>
      <c r="AB652" t="s">
        <v>273</v>
      </c>
    </row>
    <row r="653" spans="24:28" x14ac:dyDescent="0.25">
      <c r="X653" t="s">
        <v>1702</v>
      </c>
      <c r="Y653" t="s">
        <v>821</v>
      </c>
      <c r="Z653" t="s">
        <v>1706</v>
      </c>
      <c r="AA653" t="s">
        <v>1046</v>
      </c>
      <c r="AB653" t="s">
        <v>272</v>
      </c>
    </row>
    <row r="654" spans="24:28" x14ac:dyDescent="0.25">
      <c r="X654" t="s">
        <v>1702</v>
      </c>
      <c r="Y654" t="s">
        <v>821</v>
      </c>
      <c r="Z654" t="s">
        <v>1707</v>
      </c>
      <c r="AA654" t="s">
        <v>1050</v>
      </c>
      <c r="AB654" t="s">
        <v>273</v>
      </c>
    </row>
    <row r="655" spans="24:28" x14ac:dyDescent="0.25">
      <c r="X655" t="s">
        <v>1702</v>
      </c>
      <c r="Y655" t="s">
        <v>821</v>
      </c>
      <c r="Z655" t="s">
        <v>1708</v>
      </c>
      <c r="AA655" t="s">
        <v>1050</v>
      </c>
      <c r="AB655" t="s">
        <v>273</v>
      </c>
    </row>
    <row r="656" spans="24:28" x14ac:dyDescent="0.25">
      <c r="X656" t="s">
        <v>1702</v>
      </c>
      <c r="Y656" t="s">
        <v>821</v>
      </c>
      <c r="Z656" t="s">
        <v>1709</v>
      </c>
      <c r="AA656" t="s">
        <v>1046</v>
      </c>
      <c r="AB656" t="s">
        <v>272</v>
      </c>
    </row>
    <row r="657" spans="24:28" x14ac:dyDescent="0.25">
      <c r="X657" t="s">
        <v>1702</v>
      </c>
      <c r="Y657" t="s">
        <v>821</v>
      </c>
      <c r="Z657" t="s">
        <v>1710</v>
      </c>
      <c r="AA657" t="s">
        <v>1050</v>
      </c>
      <c r="AB657" t="s">
        <v>273</v>
      </c>
    </row>
    <row r="658" spans="24:28" x14ac:dyDescent="0.25">
      <c r="X658" t="s">
        <v>1702</v>
      </c>
      <c r="Y658" t="s">
        <v>821</v>
      </c>
      <c r="Z658" t="s">
        <v>1766</v>
      </c>
      <c r="AA658" t="s">
        <v>266</v>
      </c>
      <c r="AB658" t="s">
        <v>272</v>
      </c>
    </row>
    <row r="659" spans="24:28" x14ac:dyDescent="0.25">
      <c r="X659" t="s">
        <v>1702</v>
      </c>
      <c r="Y659" t="s">
        <v>40</v>
      </c>
      <c r="Z659" t="s">
        <v>1711</v>
      </c>
      <c r="AA659" t="s">
        <v>1050</v>
      </c>
      <c r="AB659" t="s">
        <v>273</v>
      </c>
    </row>
    <row r="660" spans="24:28" x14ac:dyDescent="0.25">
      <c r="X660" t="s">
        <v>1702</v>
      </c>
      <c r="Y660" t="s">
        <v>40</v>
      </c>
      <c r="Z660" t="s">
        <v>1712</v>
      </c>
      <c r="AA660" t="s">
        <v>1050</v>
      </c>
      <c r="AB660" t="s">
        <v>273</v>
      </c>
    </row>
    <row r="661" spans="24:28" x14ac:dyDescent="0.25">
      <c r="X661" t="s">
        <v>1702</v>
      </c>
      <c r="Y661" t="s">
        <v>40</v>
      </c>
      <c r="Z661" t="s">
        <v>1713</v>
      </c>
      <c r="AA661" t="s">
        <v>1050</v>
      </c>
      <c r="AB661" t="s">
        <v>273</v>
      </c>
    </row>
    <row r="662" spans="24:28" x14ac:dyDescent="0.25">
      <c r="X662" t="s">
        <v>1702</v>
      </c>
      <c r="Y662" t="s">
        <v>40</v>
      </c>
      <c r="Z662" t="s">
        <v>1714</v>
      </c>
      <c r="AA662" t="s">
        <v>1046</v>
      </c>
      <c r="AB662" t="s">
        <v>272</v>
      </c>
    </row>
    <row r="663" spans="24:28" x14ac:dyDescent="0.25">
      <c r="X663" t="s">
        <v>1702</v>
      </c>
      <c r="Y663" t="s">
        <v>40</v>
      </c>
      <c r="Z663" t="s">
        <v>810</v>
      </c>
      <c r="AA663" t="s">
        <v>1046</v>
      </c>
      <c r="AB663" t="s">
        <v>272</v>
      </c>
    </row>
    <row r="664" spans="24:28" x14ac:dyDescent="0.25">
      <c r="X664" t="s">
        <v>1702</v>
      </c>
      <c r="Y664" t="s">
        <v>40</v>
      </c>
      <c r="Z664" t="s">
        <v>1715</v>
      </c>
      <c r="AA664" t="s">
        <v>1046</v>
      </c>
      <c r="AB664" t="s">
        <v>272</v>
      </c>
    </row>
    <row r="665" spans="24:28" x14ac:dyDescent="0.25">
      <c r="X665" t="s">
        <v>1702</v>
      </c>
      <c r="Y665" t="s">
        <v>40</v>
      </c>
      <c r="Z665" t="s">
        <v>1716</v>
      </c>
      <c r="AA665" t="s">
        <v>1050</v>
      </c>
      <c r="AB665" t="s">
        <v>273</v>
      </c>
    </row>
    <row r="666" spans="24:28" x14ac:dyDescent="0.25">
      <c r="X666" t="s">
        <v>1702</v>
      </c>
      <c r="Y666" t="s">
        <v>40</v>
      </c>
      <c r="Z666" t="s">
        <v>1717</v>
      </c>
      <c r="AA666" t="s">
        <v>1046</v>
      </c>
      <c r="AB666" t="s">
        <v>272</v>
      </c>
    </row>
    <row r="667" spans="24:28" x14ac:dyDescent="0.25">
      <c r="X667" t="s">
        <v>1702</v>
      </c>
      <c r="Y667" t="s">
        <v>40</v>
      </c>
      <c r="Z667" t="s">
        <v>1718</v>
      </c>
      <c r="AA667" t="s">
        <v>1046</v>
      </c>
      <c r="AB667" t="s">
        <v>272</v>
      </c>
    </row>
    <row r="668" spans="24:28" x14ac:dyDescent="0.25">
      <c r="X668" t="s">
        <v>1702</v>
      </c>
      <c r="Y668" t="s">
        <v>40</v>
      </c>
      <c r="Z668" t="s">
        <v>1719</v>
      </c>
      <c r="AA668" t="s">
        <v>1050</v>
      </c>
      <c r="AB668" t="s">
        <v>273</v>
      </c>
    </row>
    <row r="669" spans="24:28" x14ac:dyDescent="0.25">
      <c r="X669" t="s">
        <v>1702</v>
      </c>
      <c r="Y669" t="s">
        <v>40</v>
      </c>
      <c r="Z669" t="s">
        <v>1720</v>
      </c>
      <c r="AA669" t="s">
        <v>1046</v>
      </c>
      <c r="AB669" t="s">
        <v>272</v>
      </c>
    </row>
    <row r="670" spans="24:28" x14ac:dyDescent="0.25">
      <c r="X670" t="s">
        <v>1702</v>
      </c>
      <c r="Y670" t="s">
        <v>40</v>
      </c>
      <c r="Z670" t="s">
        <v>1721</v>
      </c>
      <c r="AA670" t="s">
        <v>1050</v>
      </c>
      <c r="AB670" t="s">
        <v>273</v>
      </c>
    </row>
    <row r="671" spans="24:28" x14ac:dyDescent="0.25">
      <c r="X671" t="s">
        <v>1702</v>
      </c>
      <c r="Y671" t="s">
        <v>40</v>
      </c>
      <c r="Z671" t="s">
        <v>1722</v>
      </c>
      <c r="AA671" t="s">
        <v>1050</v>
      </c>
      <c r="AB671" t="s">
        <v>273</v>
      </c>
    </row>
    <row r="672" spans="24:28" x14ac:dyDescent="0.25">
      <c r="X672" t="s">
        <v>1702</v>
      </c>
      <c r="Y672" t="s">
        <v>40</v>
      </c>
      <c r="Z672" t="s">
        <v>1723</v>
      </c>
      <c r="AA672" t="s">
        <v>1046</v>
      </c>
      <c r="AB672" t="s">
        <v>272</v>
      </c>
    </row>
    <row r="673" spans="24:28" x14ac:dyDescent="0.25">
      <c r="X673" t="s">
        <v>1702</v>
      </c>
      <c r="Y673" t="s">
        <v>40</v>
      </c>
      <c r="Z673" t="s">
        <v>1724</v>
      </c>
      <c r="AA673" t="s">
        <v>1046</v>
      </c>
      <c r="AB673" t="s">
        <v>272</v>
      </c>
    </row>
    <row r="674" spans="24:28" x14ac:dyDescent="0.25">
      <c r="X674" t="s">
        <v>1702</v>
      </c>
      <c r="Y674" t="s">
        <v>40</v>
      </c>
      <c r="Z674" t="s">
        <v>1725</v>
      </c>
      <c r="AA674" t="s">
        <v>266</v>
      </c>
      <c r="AB674" t="s">
        <v>272</v>
      </c>
    </row>
    <row r="675" spans="24:28" x14ac:dyDescent="0.25">
      <c r="X675" t="s">
        <v>1702</v>
      </c>
      <c r="Y675" t="s">
        <v>40</v>
      </c>
      <c r="Z675" t="s">
        <v>1726</v>
      </c>
      <c r="AA675" t="s">
        <v>266</v>
      </c>
      <c r="AB675" t="s">
        <v>272</v>
      </c>
    </row>
    <row r="676" spans="24:28" x14ac:dyDescent="0.25">
      <c r="X676" t="s">
        <v>1702</v>
      </c>
      <c r="Y676" t="s">
        <v>40</v>
      </c>
      <c r="Z676" t="s">
        <v>1727</v>
      </c>
      <c r="AA676" t="s">
        <v>266</v>
      </c>
      <c r="AB676" t="s">
        <v>272</v>
      </c>
    </row>
    <row r="677" spans="24:28" x14ac:dyDescent="0.25">
      <c r="X677" t="s">
        <v>1702</v>
      </c>
      <c r="Y677" t="s">
        <v>40</v>
      </c>
      <c r="Z677" t="s">
        <v>1728</v>
      </c>
      <c r="AA677" t="s">
        <v>266</v>
      </c>
      <c r="AB677" t="s">
        <v>272</v>
      </c>
    </row>
    <row r="678" spans="24:28" x14ac:dyDescent="0.25">
      <c r="X678" t="s">
        <v>1702</v>
      </c>
      <c r="Y678" t="s">
        <v>42</v>
      </c>
      <c r="Z678" t="s">
        <v>1729</v>
      </c>
      <c r="AA678" t="s">
        <v>1046</v>
      </c>
      <c r="AB678" t="s">
        <v>272</v>
      </c>
    </row>
    <row r="679" spans="24:28" x14ac:dyDescent="0.25">
      <c r="X679" t="s">
        <v>1702</v>
      </c>
      <c r="Y679" t="s">
        <v>42</v>
      </c>
      <c r="Z679" t="s">
        <v>1730</v>
      </c>
      <c r="AA679" t="s">
        <v>1046</v>
      </c>
      <c r="AB679" t="s">
        <v>272</v>
      </c>
    </row>
    <row r="680" spans="24:28" x14ac:dyDescent="0.25">
      <c r="X680" t="s">
        <v>1702</v>
      </c>
      <c r="Y680" t="s">
        <v>42</v>
      </c>
      <c r="Z680" t="s">
        <v>812</v>
      </c>
      <c r="AA680" t="s">
        <v>1046</v>
      </c>
      <c r="AB680" t="s">
        <v>272</v>
      </c>
    </row>
    <row r="681" spans="24:28" x14ac:dyDescent="0.25">
      <c r="X681" t="s">
        <v>1702</v>
      </c>
      <c r="Y681" t="s">
        <v>42</v>
      </c>
      <c r="Z681" t="s">
        <v>1731</v>
      </c>
      <c r="AA681" t="s">
        <v>1046</v>
      </c>
      <c r="AB681" t="s">
        <v>272</v>
      </c>
    </row>
    <row r="682" spans="24:28" x14ac:dyDescent="0.25">
      <c r="X682" t="s">
        <v>1702</v>
      </c>
      <c r="Y682" t="s">
        <v>42</v>
      </c>
      <c r="Z682" t="s">
        <v>1732</v>
      </c>
      <c r="AA682" t="s">
        <v>1046</v>
      </c>
      <c r="AB682" t="s">
        <v>272</v>
      </c>
    </row>
    <row r="683" spans="24:28" x14ac:dyDescent="0.25">
      <c r="X683" t="s">
        <v>1702</v>
      </c>
      <c r="Y683" t="s">
        <v>42</v>
      </c>
      <c r="Z683" t="s">
        <v>1733</v>
      </c>
      <c r="AA683" t="s">
        <v>1046</v>
      </c>
      <c r="AB683" t="s">
        <v>272</v>
      </c>
    </row>
    <row r="684" spans="24:28" x14ac:dyDescent="0.25">
      <c r="X684" t="s">
        <v>1702</v>
      </c>
      <c r="Y684" t="s">
        <v>42</v>
      </c>
      <c r="Z684" t="s">
        <v>813</v>
      </c>
      <c r="AA684" t="s">
        <v>1046</v>
      </c>
      <c r="AB684" t="s">
        <v>272</v>
      </c>
    </row>
    <row r="685" spans="24:28" x14ac:dyDescent="0.25">
      <c r="X685" t="s">
        <v>1702</v>
      </c>
      <c r="Y685" t="s">
        <v>42</v>
      </c>
      <c r="Z685" t="s">
        <v>1734</v>
      </c>
      <c r="AA685" t="s">
        <v>1046</v>
      </c>
      <c r="AB685" t="s">
        <v>272</v>
      </c>
    </row>
    <row r="686" spans="24:28" x14ac:dyDescent="0.25">
      <c r="X686" t="s">
        <v>1702</v>
      </c>
      <c r="Y686" t="s">
        <v>42</v>
      </c>
      <c r="Z686" t="s">
        <v>1735</v>
      </c>
      <c r="AA686" t="s">
        <v>1046</v>
      </c>
      <c r="AB686" t="s">
        <v>272</v>
      </c>
    </row>
    <row r="687" spans="24:28" x14ac:dyDescent="0.25">
      <c r="X687" t="s">
        <v>1702</v>
      </c>
      <c r="Y687" t="s">
        <v>42</v>
      </c>
      <c r="Z687" t="s">
        <v>1736</v>
      </c>
      <c r="AA687" t="s">
        <v>1046</v>
      </c>
      <c r="AB687" t="s">
        <v>272</v>
      </c>
    </row>
    <row r="688" spans="24:28" x14ac:dyDescent="0.25">
      <c r="X688" t="s">
        <v>1702</v>
      </c>
      <c r="Y688" t="s">
        <v>42</v>
      </c>
      <c r="Z688" t="s">
        <v>1767</v>
      </c>
      <c r="AA688" t="s">
        <v>266</v>
      </c>
      <c r="AB688" t="s">
        <v>272</v>
      </c>
    </row>
    <row r="689" spans="24:28" x14ac:dyDescent="0.25">
      <c r="X689" t="s">
        <v>1702</v>
      </c>
      <c r="Y689" t="s">
        <v>42</v>
      </c>
      <c r="Z689" t="s">
        <v>1768</v>
      </c>
      <c r="AA689" t="s">
        <v>266</v>
      </c>
      <c r="AB689" t="s">
        <v>273</v>
      </c>
    </row>
    <row r="690" spans="24:28" x14ac:dyDescent="0.25">
      <c r="X690" t="s">
        <v>1702</v>
      </c>
      <c r="Y690" t="s">
        <v>42</v>
      </c>
      <c r="Z690" t="s">
        <v>1769</v>
      </c>
      <c r="AA690" t="s">
        <v>266</v>
      </c>
      <c r="AB690" t="s">
        <v>272</v>
      </c>
    </row>
    <row r="691" spans="24:28" x14ac:dyDescent="0.25">
      <c r="X691" t="s">
        <v>1702</v>
      </c>
      <c r="Y691" t="s">
        <v>41</v>
      </c>
      <c r="Z691" t="s">
        <v>1737</v>
      </c>
      <c r="AA691" t="s">
        <v>1046</v>
      </c>
      <c r="AB691" t="s">
        <v>272</v>
      </c>
    </row>
    <row r="692" spans="24:28" x14ac:dyDescent="0.25">
      <c r="X692" t="s">
        <v>1702</v>
      </c>
      <c r="Y692" t="s">
        <v>41</v>
      </c>
      <c r="Z692" t="s">
        <v>1738</v>
      </c>
      <c r="AA692" t="s">
        <v>1050</v>
      </c>
      <c r="AB692" t="s">
        <v>273</v>
      </c>
    </row>
    <row r="693" spans="24:28" x14ac:dyDescent="0.25">
      <c r="X693" t="s">
        <v>1702</v>
      </c>
      <c r="Y693" t="s">
        <v>41</v>
      </c>
      <c r="Z693" t="s">
        <v>1739</v>
      </c>
      <c r="AA693" t="s">
        <v>1050</v>
      </c>
      <c r="AB693" t="s">
        <v>273</v>
      </c>
    </row>
    <row r="694" spans="24:28" x14ac:dyDescent="0.25">
      <c r="X694" t="s">
        <v>1702</v>
      </c>
      <c r="Y694" t="s">
        <v>41</v>
      </c>
      <c r="Z694" t="s">
        <v>1740</v>
      </c>
      <c r="AA694" t="s">
        <v>1046</v>
      </c>
      <c r="AB694" t="s">
        <v>272</v>
      </c>
    </row>
    <row r="695" spans="24:28" x14ac:dyDescent="0.25">
      <c r="X695" t="s">
        <v>1702</v>
      </c>
      <c r="Y695" t="s">
        <v>41</v>
      </c>
      <c r="Z695" t="s">
        <v>1741</v>
      </c>
      <c r="AA695" t="s">
        <v>1046</v>
      </c>
      <c r="AB695" t="s">
        <v>272</v>
      </c>
    </row>
    <row r="696" spans="24:28" x14ac:dyDescent="0.25">
      <c r="X696" t="s">
        <v>1702</v>
      </c>
      <c r="Y696" t="s">
        <v>41</v>
      </c>
      <c r="Z696" t="s">
        <v>1742</v>
      </c>
      <c r="AA696" t="s">
        <v>1050</v>
      </c>
      <c r="AB696" t="s">
        <v>273</v>
      </c>
    </row>
    <row r="697" spans="24:28" x14ac:dyDescent="0.25">
      <c r="X697" t="s">
        <v>1702</v>
      </c>
      <c r="Y697" t="s">
        <v>41</v>
      </c>
      <c r="Z697" t="s">
        <v>1743</v>
      </c>
      <c r="AA697" t="s">
        <v>1046</v>
      </c>
      <c r="AB697" t="s">
        <v>272</v>
      </c>
    </row>
    <row r="698" spans="24:28" x14ac:dyDescent="0.25">
      <c r="X698" t="s">
        <v>1702</v>
      </c>
      <c r="Y698" t="s">
        <v>41</v>
      </c>
      <c r="Z698" t="s">
        <v>1744</v>
      </c>
      <c r="AA698" t="s">
        <v>1050</v>
      </c>
      <c r="AB698" t="s">
        <v>273</v>
      </c>
    </row>
    <row r="699" spans="24:28" x14ac:dyDescent="0.25">
      <c r="X699" t="s">
        <v>1702</v>
      </c>
      <c r="Y699" t="s">
        <v>41</v>
      </c>
      <c r="Z699" t="s">
        <v>1745</v>
      </c>
      <c r="AA699" t="s">
        <v>1046</v>
      </c>
      <c r="AB699" t="s">
        <v>272</v>
      </c>
    </row>
    <row r="700" spans="24:28" x14ac:dyDescent="0.25">
      <c r="X700" t="s">
        <v>1702</v>
      </c>
      <c r="Y700" t="s">
        <v>41</v>
      </c>
      <c r="Z700" t="s">
        <v>1746</v>
      </c>
      <c r="AA700" t="s">
        <v>266</v>
      </c>
      <c r="AB700" t="s">
        <v>272</v>
      </c>
    </row>
    <row r="701" spans="24:28" x14ac:dyDescent="0.25">
      <c r="X701" t="s">
        <v>1702</v>
      </c>
      <c r="Y701" t="s">
        <v>41</v>
      </c>
      <c r="Z701" t="s">
        <v>817</v>
      </c>
      <c r="AA701" t="s">
        <v>266</v>
      </c>
      <c r="AB701" t="s">
        <v>272</v>
      </c>
    </row>
    <row r="702" spans="24:28" x14ac:dyDescent="0.25">
      <c r="X702" t="s">
        <v>1702</v>
      </c>
      <c r="Y702" t="s">
        <v>41</v>
      </c>
      <c r="Z702" t="s">
        <v>1747</v>
      </c>
      <c r="AA702" t="s">
        <v>266</v>
      </c>
      <c r="AB702" t="s">
        <v>272</v>
      </c>
    </row>
    <row r="703" spans="24:28" x14ac:dyDescent="0.25">
      <c r="X703" t="s">
        <v>1702</v>
      </c>
      <c r="Y703" t="s">
        <v>41</v>
      </c>
      <c r="Z703" t="s">
        <v>818</v>
      </c>
      <c r="AA703" t="s">
        <v>266</v>
      </c>
      <c r="AB703" t="s">
        <v>272</v>
      </c>
    </row>
    <row r="704" spans="24:28" x14ac:dyDescent="0.25">
      <c r="X704" t="s">
        <v>1702</v>
      </c>
      <c r="Y704" t="s">
        <v>41</v>
      </c>
      <c r="Z704" t="s">
        <v>1748</v>
      </c>
      <c r="AA704" t="s">
        <v>266</v>
      </c>
      <c r="AB704" t="s">
        <v>273</v>
      </c>
    </row>
    <row r="705" spans="24:28" x14ac:dyDescent="0.25">
      <c r="X705" t="s">
        <v>1702</v>
      </c>
      <c r="Y705" t="s">
        <v>41</v>
      </c>
      <c r="Z705" t="s">
        <v>1749</v>
      </c>
      <c r="AA705" t="s">
        <v>266</v>
      </c>
      <c r="AB705" t="s">
        <v>272</v>
      </c>
    </row>
    <row r="706" spans="24:28" x14ac:dyDescent="0.25">
      <c r="X706" t="s">
        <v>1702</v>
      </c>
      <c r="Y706" t="s">
        <v>51</v>
      </c>
      <c r="Z706" t="s">
        <v>819</v>
      </c>
      <c r="AA706" t="s">
        <v>1050</v>
      </c>
      <c r="AB706" t="s">
        <v>273</v>
      </c>
    </row>
    <row r="707" spans="24:28" x14ac:dyDescent="0.25">
      <c r="X707" t="s">
        <v>1702</v>
      </c>
      <c r="Y707" t="s">
        <v>51</v>
      </c>
      <c r="Z707" t="s">
        <v>1750</v>
      </c>
      <c r="AA707" t="s">
        <v>1046</v>
      </c>
      <c r="AB707" t="s">
        <v>272</v>
      </c>
    </row>
    <row r="708" spans="24:28" x14ac:dyDescent="0.25">
      <c r="X708" t="s">
        <v>1702</v>
      </c>
      <c r="Y708" t="s">
        <v>51</v>
      </c>
      <c r="Z708" t="s">
        <v>1751</v>
      </c>
      <c r="AA708" t="s">
        <v>1050</v>
      </c>
      <c r="AB708" t="s">
        <v>273</v>
      </c>
    </row>
    <row r="709" spans="24:28" x14ac:dyDescent="0.25">
      <c r="X709" t="s">
        <v>1702</v>
      </c>
      <c r="Y709" t="s">
        <v>51</v>
      </c>
      <c r="Z709" t="s">
        <v>1752</v>
      </c>
      <c r="AA709" t="s">
        <v>266</v>
      </c>
      <c r="AB709" t="s">
        <v>273</v>
      </c>
    </row>
    <row r="710" spans="24:28" x14ac:dyDescent="0.25">
      <c r="X710" t="s">
        <v>1702</v>
      </c>
      <c r="Y710" t="s">
        <v>51</v>
      </c>
      <c r="Z710" t="s">
        <v>1753</v>
      </c>
      <c r="AA710" t="s">
        <v>266</v>
      </c>
      <c r="AB710" t="s">
        <v>273</v>
      </c>
    </row>
  </sheetData>
  <sheetProtection sheet="1" objects="1" scenarios="1" selectLockedCells="1" selectUnlockedCells="1"/>
  <conditionalFormatting sqref="A1:F1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hyperlinks>
    <hyperlink ref="AC5" r:id="rId1" xr:uid="{E627BB9C-4CDF-49A5-8EFD-0E95A50A8DB3}"/>
  </hyperlinks>
  <pageMargins left="0.7" right="0.7" top="0.75" bottom="0.75" header="0.3" footer="0.3"/>
  <pageSetup paperSize="9" orientation="portrait" r:id="rId2"/>
  <tableParts count="3">
    <tablePart r:id="rId3"/>
    <tablePart r:id="rId4"/>
    <tablePart r:id="rId5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5" tint="0.39997558519241921"/>
  </sheetPr>
  <dimension ref="A1:U27"/>
  <sheetViews>
    <sheetView workbookViewId="0">
      <selection activeCell="S18" sqref="S18"/>
    </sheetView>
  </sheetViews>
  <sheetFormatPr baseColWidth="10" defaultRowHeight="15" x14ac:dyDescent="0.25"/>
  <sheetData>
    <row r="1" spans="1:21" x14ac:dyDescent="0.25">
      <c r="A1" s="22" t="s">
        <v>30</v>
      </c>
      <c r="B1" s="22"/>
      <c r="C1" s="22"/>
      <c r="D1" s="22"/>
      <c r="F1" s="14" t="s">
        <v>998</v>
      </c>
      <c r="G1" s="14"/>
      <c r="H1" s="14"/>
      <c r="I1" s="14"/>
      <c r="L1" s="18" t="s">
        <v>999</v>
      </c>
      <c r="M1" s="18"/>
      <c r="N1" s="18"/>
      <c r="O1" s="18"/>
      <c r="P1" s="18"/>
      <c r="S1" s="12" t="s">
        <v>1000</v>
      </c>
      <c r="T1" s="12"/>
      <c r="U1" s="12"/>
    </row>
    <row r="2" spans="1:21" x14ac:dyDescent="0.25">
      <c r="A2" t="s">
        <v>7</v>
      </c>
      <c r="C2" t="s">
        <v>33</v>
      </c>
      <c r="F2" t="s">
        <v>32</v>
      </c>
      <c r="H2" t="s">
        <v>29</v>
      </c>
      <c r="L2" t="s">
        <v>32</v>
      </c>
      <c r="N2" t="s">
        <v>33</v>
      </c>
      <c r="S2" t="s">
        <v>7</v>
      </c>
      <c r="U2" t="s">
        <v>33</v>
      </c>
    </row>
    <row r="3" spans="1:21" x14ac:dyDescent="0.25">
      <c r="A3" t="s">
        <v>1777</v>
      </c>
      <c r="C3" t="s">
        <v>1809</v>
      </c>
      <c r="F3" t="s">
        <v>1771</v>
      </c>
      <c r="H3" t="s">
        <v>1810</v>
      </c>
      <c r="L3" t="s">
        <v>593</v>
      </c>
      <c r="N3" t="s">
        <v>1011</v>
      </c>
      <c r="S3" t="s">
        <v>1001</v>
      </c>
      <c r="U3" t="s">
        <v>1008</v>
      </c>
    </row>
    <row r="4" spans="1:21" x14ac:dyDescent="0.25">
      <c r="A4" t="s">
        <v>579</v>
      </c>
      <c r="C4" t="s">
        <v>1811</v>
      </c>
      <c r="F4" t="s">
        <v>1758</v>
      </c>
      <c r="H4" t="s">
        <v>1812</v>
      </c>
      <c r="L4" t="s">
        <v>1004</v>
      </c>
      <c r="N4" t="s">
        <v>1016</v>
      </c>
      <c r="S4" t="s">
        <v>306</v>
      </c>
      <c r="U4" t="s">
        <v>1009</v>
      </c>
    </row>
    <row r="5" spans="1:21" x14ac:dyDescent="0.25">
      <c r="A5" t="s">
        <v>572</v>
      </c>
      <c r="C5" t="s">
        <v>1016</v>
      </c>
      <c r="F5" t="s">
        <v>1782</v>
      </c>
      <c r="H5" t="s">
        <v>1813</v>
      </c>
      <c r="L5" t="s">
        <v>1005</v>
      </c>
      <c r="N5" t="s">
        <v>1021</v>
      </c>
      <c r="S5" t="s">
        <v>1003</v>
      </c>
      <c r="U5" t="s">
        <v>1017</v>
      </c>
    </row>
    <row r="6" spans="1:21" x14ac:dyDescent="0.25">
      <c r="A6" t="s">
        <v>1760</v>
      </c>
      <c r="C6" t="s">
        <v>1815</v>
      </c>
      <c r="D6" s="33"/>
      <c r="F6" t="s">
        <v>1759</v>
      </c>
      <c r="H6" t="s">
        <v>1814</v>
      </c>
      <c r="L6" t="s">
        <v>1006</v>
      </c>
      <c r="S6" t="s">
        <v>1762</v>
      </c>
      <c r="U6" t="s">
        <v>1010</v>
      </c>
    </row>
    <row r="7" spans="1:21" x14ac:dyDescent="0.25">
      <c r="A7" t="s">
        <v>660</v>
      </c>
      <c r="B7" s="33"/>
      <c r="C7" t="s">
        <v>1817</v>
      </c>
      <c r="F7" t="s">
        <v>1757</v>
      </c>
      <c r="H7" t="s">
        <v>1016</v>
      </c>
      <c r="L7" t="s">
        <v>1770</v>
      </c>
      <c r="S7" t="s">
        <v>556</v>
      </c>
      <c r="U7" t="s">
        <v>1019</v>
      </c>
    </row>
    <row r="8" spans="1:21" x14ac:dyDescent="0.25">
      <c r="A8" t="s">
        <v>1780</v>
      </c>
      <c r="C8" t="s">
        <v>1821</v>
      </c>
      <c r="F8" t="s">
        <v>1005</v>
      </c>
      <c r="H8" t="s">
        <v>1816</v>
      </c>
      <c r="L8" t="s">
        <v>1007</v>
      </c>
      <c r="S8" t="s">
        <v>1007</v>
      </c>
      <c r="U8" t="s">
        <v>1012</v>
      </c>
    </row>
    <row r="9" spans="1:21" x14ac:dyDescent="0.25">
      <c r="A9" t="s">
        <v>1763</v>
      </c>
      <c r="C9" t="s">
        <v>1822</v>
      </c>
      <c r="F9" t="s">
        <v>1764</v>
      </c>
      <c r="H9" t="s">
        <v>1817</v>
      </c>
      <c r="L9" s="46"/>
      <c r="N9" t="s">
        <v>1886</v>
      </c>
      <c r="U9" t="s">
        <v>1018</v>
      </c>
    </row>
    <row r="10" spans="1:21" x14ac:dyDescent="0.25">
      <c r="A10" t="s">
        <v>1770</v>
      </c>
      <c r="C10" t="s">
        <v>1011</v>
      </c>
      <c r="F10" t="s">
        <v>488</v>
      </c>
      <c r="H10" t="s">
        <v>1818</v>
      </c>
      <c r="U10" t="s">
        <v>1013</v>
      </c>
    </row>
    <row r="11" spans="1:21" x14ac:dyDescent="0.25">
      <c r="A11" t="s">
        <v>1765</v>
      </c>
      <c r="C11" t="s">
        <v>1825</v>
      </c>
      <c r="F11" t="s">
        <v>1773</v>
      </c>
      <c r="H11" t="s">
        <v>1819</v>
      </c>
      <c r="U11" t="s">
        <v>1014</v>
      </c>
    </row>
    <row r="12" spans="1:21" x14ac:dyDescent="0.25">
      <c r="A12" t="s">
        <v>1772</v>
      </c>
      <c r="C12" t="s">
        <v>1826</v>
      </c>
      <c r="F12" t="s">
        <v>1774</v>
      </c>
      <c r="H12" t="s">
        <v>1820</v>
      </c>
      <c r="U12" t="s">
        <v>1020</v>
      </c>
    </row>
    <row r="13" spans="1:21" x14ac:dyDescent="0.25">
      <c r="A13" t="s">
        <v>1776</v>
      </c>
      <c r="F13" t="s">
        <v>1775</v>
      </c>
      <c r="H13" t="s">
        <v>1821</v>
      </c>
      <c r="U13" t="s">
        <v>1015</v>
      </c>
    </row>
    <row r="14" spans="1:21" x14ac:dyDescent="0.25">
      <c r="A14" t="s">
        <v>1778</v>
      </c>
      <c r="C14" t="s">
        <v>1887</v>
      </c>
      <c r="F14" t="s">
        <v>1776</v>
      </c>
      <c r="H14" t="s">
        <v>1822</v>
      </c>
      <c r="U14" t="s">
        <v>1889</v>
      </c>
    </row>
    <row r="15" spans="1:21" x14ac:dyDescent="0.25">
      <c r="A15" t="s">
        <v>1888</v>
      </c>
      <c r="F15" t="s">
        <v>1779</v>
      </c>
      <c r="H15" t="s">
        <v>1823</v>
      </c>
    </row>
    <row r="16" spans="1:21" x14ac:dyDescent="0.25">
      <c r="A16" t="s">
        <v>1781</v>
      </c>
      <c r="F16" t="s">
        <v>1806</v>
      </c>
      <c r="H16" t="s">
        <v>1824</v>
      </c>
    </row>
    <row r="17" spans="1:20" x14ac:dyDescent="0.25">
      <c r="A17" t="s">
        <v>1790</v>
      </c>
      <c r="F17" t="s">
        <v>1807</v>
      </c>
      <c r="H17" t="s">
        <v>1827</v>
      </c>
    </row>
    <row r="18" spans="1:20" x14ac:dyDescent="0.25">
      <c r="A18" t="s">
        <v>1881</v>
      </c>
      <c r="I18" t="s">
        <v>1887</v>
      </c>
    </row>
    <row r="19" spans="1:20" x14ac:dyDescent="0.25">
      <c r="F19" t="s">
        <v>1887</v>
      </c>
    </row>
    <row r="20" spans="1:20" x14ac:dyDescent="0.25">
      <c r="T20" t="s">
        <v>1890</v>
      </c>
    </row>
    <row r="21" spans="1:20" x14ac:dyDescent="0.25">
      <c r="A21" t="s">
        <v>1887</v>
      </c>
    </row>
    <row r="24" spans="1:20" x14ac:dyDescent="0.25">
      <c r="D24" t="s">
        <v>1756</v>
      </c>
      <c r="E24" s="33" t="s">
        <v>1042</v>
      </c>
    </row>
    <row r="25" spans="1:20" x14ac:dyDescent="0.25">
      <c r="E25" s="33" t="s">
        <v>1755</v>
      </c>
    </row>
    <row r="26" spans="1:20" x14ac:dyDescent="0.25">
      <c r="E26" s="33" t="s">
        <v>1754</v>
      </c>
    </row>
    <row r="27" spans="1:20" x14ac:dyDescent="0.25">
      <c r="E27" s="33"/>
    </row>
  </sheetData>
  <sheetProtection sheet="1" objects="1" scenarios="1" selectLockedCells="1" selectUnlockedCells="1"/>
  <hyperlinks>
    <hyperlink ref="E25" r:id="rId1" display="https://live.canal9.ch/?lang=fr&amp;live=false" xr:uid="{82E7BCF0-8280-4B88-AE06-12968A22FC3C}"/>
    <hyperlink ref="E24" r:id="rId2" xr:uid="{4D147A29-C37A-4CEB-8B7B-BDFE837FA97F}"/>
    <hyperlink ref="E26" r:id="rId3" xr:uid="{E854572C-88DA-4D11-B330-07A9086EC115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2024 Elections communales </vt:lpstr>
      <vt:lpstr>Graphiques - Site</vt:lpstr>
      <vt:lpstr>Candidat-e-s par commune</vt:lpstr>
      <vt:lpstr>Elu-e-s par communes</vt:lpstr>
      <vt:lpstr>Représentation féminine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2025-04-15T11:27:44Z</dcterms:modified>
</cp:coreProperties>
</file>